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0" windowHeight="12240" tabRatio="857" activeTab="0"/>
  </bookViews>
  <sheets>
    <sheet name="Pask.raksts" sheetId="1" r:id="rId1"/>
    <sheet name="Koptāme" sheetId="2" r:id="rId2"/>
    <sheet name="Kopsavilkums Nr.1" sheetId="3" r:id="rId3"/>
    <sheet name="1-1" sheetId="4" r:id="rId4"/>
    <sheet name="Kopsavilkums Nr.2" sheetId="5" r:id="rId5"/>
    <sheet name="2-1" sheetId="6" r:id="rId6"/>
    <sheet name="2-2" sheetId="7" r:id="rId7"/>
    <sheet name="2-3" sheetId="8" r:id="rId8"/>
    <sheet name="2-4" sheetId="9" r:id="rId9"/>
    <sheet name="2-5" sheetId="10" r:id="rId10"/>
    <sheet name="2-6" sheetId="11" r:id="rId11"/>
    <sheet name="2-7" sheetId="12" r:id="rId12"/>
    <sheet name="2-8" sheetId="13" r:id="rId13"/>
    <sheet name="2-9" sheetId="14" r:id="rId14"/>
    <sheet name="2-10" sheetId="15" r:id="rId15"/>
    <sheet name="2-11" sheetId="16" r:id="rId16"/>
    <sheet name="Kopsavilkums Nr.3" sheetId="17" r:id="rId17"/>
    <sheet name="3-1" sheetId="18" r:id="rId18"/>
    <sheet name="Kopsavilkums Nr.4" sheetId="19" r:id="rId19"/>
    <sheet name="4-1" sheetId="20" r:id="rId20"/>
    <sheet name="4-2" sheetId="21" r:id="rId21"/>
    <sheet name="4-3" sheetId="22" r:id="rId22"/>
    <sheet name="4-4" sheetId="23" r:id="rId23"/>
    <sheet name="4-5" sheetId="24" r:id="rId24"/>
    <sheet name="4-6" sheetId="25" r:id="rId25"/>
    <sheet name="4-7" sheetId="26" r:id="rId26"/>
    <sheet name="4-8" sheetId="27" r:id="rId27"/>
    <sheet name="Kopsavilkums Nr.5" sheetId="28" r:id="rId28"/>
    <sheet name="5-1" sheetId="29" r:id="rId29"/>
    <sheet name="5-2" sheetId="30" r:id="rId30"/>
    <sheet name="5-3" sheetId="31" r:id="rId31"/>
    <sheet name="5-4" sheetId="32" r:id="rId32"/>
    <sheet name="6" sheetId="33" r:id="rId33"/>
    <sheet name="7" sheetId="34" r:id="rId34"/>
  </sheets>
  <definedNames>
    <definedName name="_xlnm.Print_Area" localSheetId="3">'1-1'!$A$1:$P$1052</definedName>
    <definedName name="_xlnm.Print_Area" localSheetId="5">'2-1'!$A$1:$P$83</definedName>
    <definedName name="_xlnm.Print_Area" localSheetId="14">'2-10'!$A$1:$P$53</definedName>
    <definedName name="_xlnm.Print_Area" localSheetId="15">'2-11'!$A$1:$P$47</definedName>
    <definedName name="_xlnm.Print_Area" localSheetId="6">'2-2'!$A$1:$P$65</definedName>
    <definedName name="_xlnm.Print_Area" localSheetId="7">'2-3'!$A$1:$P$158</definedName>
    <definedName name="_xlnm.Print_Area" localSheetId="8">'2-4'!$A$1:$P$358</definedName>
    <definedName name="_xlnm.Print_Area" localSheetId="9">'2-5'!$A$1:$P$96</definedName>
    <definedName name="_xlnm.Print_Area" localSheetId="10">'2-6'!$A$1:$P$243</definedName>
    <definedName name="_xlnm.Print_Area" localSheetId="11">'2-7'!$A$1:$P$59</definedName>
    <definedName name="_xlnm.Print_Area" localSheetId="12">'2-8'!$A$1:$P$57</definedName>
    <definedName name="_xlnm.Print_Area" localSheetId="13">'2-9'!$A$1:$P$58</definedName>
    <definedName name="_xlnm.Print_Area" localSheetId="17">'3-1'!$A$1:$P$33</definedName>
    <definedName name="_xlnm.Print_Area" localSheetId="19">'4-1'!$A$1:$P$62</definedName>
    <definedName name="_xlnm.Print_Area" localSheetId="20">'4-2'!$A$1:$P$63</definedName>
    <definedName name="_xlnm.Print_Area" localSheetId="21">'4-3'!$A$1:$P$61</definedName>
    <definedName name="_xlnm.Print_Area" localSheetId="22">'4-4'!$A$1:$P$72</definedName>
    <definedName name="_xlnm.Print_Area" localSheetId="23">'4-5'!$A$1:$P$52</definedName>
    <definedName name="_xlnm.Print_Area" localSheetId="24">'4-6'!$A$1:$P$45</definedName>
    <definedName name="_xlnm.Print_Area" localSheetId="25">'4-7'!$A$1:$P$62</definedName>
    <definedName name="_xlnm.Print_Area" localSheetId="26">'4-8'!$A$1:$P$61</definedName>
    <definedName name="_xlnm.Print_Area" localSheetId="28">'5-1'!$A$1:$P$36</definedName>
    <definedName name="_xlnm.Print_Area" localSheetId="29">'5-2'!$A$1:$P$64</definedName>
    <definedName name="_xlnm.Print_Area" localSheetId="30">'5-3'!$A$1:$P$76</definedName>
    <definedName name="_xlnm.Print_Area" localSheetId="31">'5-4'!$A$1:$P$83</definedName>
    <definedName name="_xlnm.Print_Area" localSheetId="32">'6'!$A$1:$P$37</definedName>
    <definedName name="_xlnm.Print_Area" localSheetId="33">'7'!$A$1:$P$59</definedName>
    <definedName name="_xlnm.Print_Titles" localSheetId="3">'1-1'!$12:$17</definedName>
    <definedName name="_xlnm.Print_Titles" localSheetId="5">'2-1'!$12:$17</definedName>
    <definedName name="_xlnm.Print_Titles" localSheetId="14">'2-10'!$12:$17</definedName>
    <definedName name="_xlnm.Print_Titles" localSheetId="15">'2-11'!$12:$17</definedName>
    <definedName name="_xlnm.Print_Titles" localSheetId="6">'2-2'!$12:$17</definedName>
    <definedName name="_xlnm.Print_Titles" localSheetId="7">'2-3'!$12:$17</definedName>
    <definedName name="_xlnm.Print_Titles" localSheetId="8">'2-4'!$12:$17</definedName>
    <definedName name="_xlnm.Print_Titles" localSheetId="9">'2-5'!$12:$17</definedName>
    <definedName name="_xlnm.Print_Titles" localSheetId="10">'2-6'!$12:$17</definedName>
    <definedName name="_xlnm.Print_Titles" localSheetId="11">'2-7'!$12:$17</definedName>
    <definedName name="_xlnm.Print_Titles" localSheetId="12">'2-8'!$12:$17</definedName>
    <definedName name="_xlnm.Print_Titles" localSheetId="13">'2-9'!$12:$17</definedName>
    <definedName name="_xlnm.Print_Titles" localSheetId="19">'4-1'!$12:$17</definedName>
    <definedName name="_xlnm.Print_Titles" localSheetId="20">'4-2'!$12:$17</definedName>
    <definedName name="_xlnm.Print_Titles" localSheetId="21">'4-3'!$12:$17</definedName>
    <definedName name="_xlnm.Print_Titles" localSheetId="22">'4-4'!$12:$17</definedName>
    <definedName name="_xlnm.Print_Titles" localSheetId="23">'4-5'!$12:$17</definedName>
    <definedName name="_xlnm.Print_Titles" localSheetId="24">'4-6'!$12:$17</definedName>
    <definedName name="_xlnm.Print_Titles" localSheetId="25">'4-7'!$12:$17</definedName>
    <definedName name="_xlnm.Print_Titles" localSheetId="26">'4-8'!$12:$17</definedName>
    <definedName name="_xlnm.Print_Titles" localSheetId="29">'5-2'!$12:$17</definedName>
    <definedName name="_xlnm.Print_Titles" localSheetId="30">'5-3'!$12:$17</definedName>
    <definedName name="_xlnm.Print_Titles" localSheetId="31">'5-4'!$12:$17</definedName>
    <definedName name="_xlnm.Print_Titles" localSheetId="33">'7'!$12:$17</definedName>
  </definedNames>
  <calcPr fullCalcOnLoad="1"/>
</workbook>
</file>

<file path=xl/sharedStrings.xml><?xml version="1.0" encoding="utf-8"?>
<sst xmlns="http://schemas.openxmlformats.org/spreadsheetml/2006/main" count="7334" uniqueCount="2471">
  <si>
    <t>tas pats 3-EP5/265-138; 7400x906,6</t>
  </si>
  <si>
    <t>tas pats 3-EP5/265-139; 7400x850</t>
  </si>
  <si>
    <t>tas pats 3-EP5/265-140; 7400x800</t>
  </si>
  <si>
    <t>tas pats 3-EP5/265-142; 7400x700</t>
  </si>
  <si>
    <t>tas pats 3-EP5/265-143; 7400x693,4</t>
  </si>
  <si>
    <t>tas pats 3-EP5/265-144; 7400x575</t>
  </si>
  <si>
    <t>tas pats 3-EP5/265-146; 3300x1200</t>
  </si>
  <si>
    <t>tas pats 3-EP5/265-148; 3300x1200</t>
  </si>
  <si>
    <t>tas pats 3-EP5/265-149; 3300x1200</t>
  </si>
  <si>
    <t>tas pats 3-EP5/265-150; 3300x800</t>
  </si>
  <si>
    <t>tas pats 3-EP5/265-151; 3300x800</t>
  </si>
  <si>
    <t>tas pats 3-EP5/256-201; 7280x1200</t>
  </si>
  <si>
    <t>tas pats 3-EP5/265-202; 7280x700</t>
  </si>
  <si>
    <t>tas pats 3-EP5/265-203; 7280x650</t>
  </si>
  <si>
    <t>tas pats 3-EP6/220-204; 7400x1200</t>
  </si>
  <si>
    <t>tas pats 3-EP6/220-205; 7400x1200</t>
  </si>
  <si>
    <t>tas pats 3-EP6/220-206; 7400x1200</t>
  </si>
  <si>
    <t>tas pats 3-EP6/220-207; 7400x1200</t>
  </si>
  <si>
    <t>alumīnija follijs</t>
  </si>
  <si>
    <t xml:space="preserve">Grīdas putupolistirola Ecoprim LD, (vai </t>
  </si>
  <si>
    <t>analoga) b=100mm siltumizolācijas ierīkošana</t>
  </si>
  <si>
    <t>Spec.siltumizolējoša plātne b=100mm</t>
  </si>
  <si>
    <t>siltajām grīdām ierīkošana</t>
  </si>
  <si>
    <t>sastāvu</t>
  </si>
  <si>
    <t xml:space="preserve">Grīdu hidroizolācija ar MIRA (vai analogu) </t>
  </si>
  <si>
    <t>MIRA 4400 (vai analogs)</t>
  </si>
  <si>
    <t>st.škiedras lenta 100cm*100m</t>
  </si>
  <si>
    <t>Vetonit izlīdzinošais slānis b=15mm</t>
  </si>
  <si>
    <t>Tips 5 un 6</t>
  </si>
  <si>
    <t>grunts Primer</t>
  </si>
  <si>
    <t>l</t>
  </si>
  <si>
    <t>Līg.c.</t>
  </si>
  <si>
    <t>sporta linolejs ar apakšklāju, b=5mm</t>
  </si>
  <si>
    <t>sint.linolejs (heterogēns), 34.klase, 2.5mm</t>
  </si>
  <si>
    <t>Podesti klasēs, tips 6* un 9*</t>
  </si>
  <si>
    <t>Elastīga starplika zem gulšņiem, solis 400 mm</t>
  </si>
  <si>
    <t>amortizējoša starplika Isolgomma (vai analogs), b=8mm</t>
  </si>
  <si>
    <t>Gulšņu 100x60mm uzlikšana, solis 600 mm</t>
  </si>
  <si>
    <t>b=80mm ierīkošana starp gulšņiem</t>
  </si>
  <si>
    <t>antiseptēti kokmateriāli</t>
  </si>
  <si>
    <t>Retināts koka dēļu klājs, solis 120 mm</t>
  </si>
  <si>
    <t>gropētas OSB plātnes b=18mm</t>
  </si>
  <si>
    <t>Podesta stūru apdare ar Al.stūra profiliem</t>
  </si>
  <si>
    <t xml:space="preserve">Grīdas putupolistirola Ecoprim HD, (vai </t>
  </si>
  <si>
    <t>analoga) b=30mm siltumizolācijas ierīkošana</t>
  </si>
  <si>
    <t>Grīdu hidroizolācijas Mapelastic (vai analogs) izveidošana 2 kārtās ar stiklašķiedras sieta iestrādi</t>
  </si>
  <si>
    <t>Grīdas skaņas izolācija</t>
  </si>
  <si>
    <t>akmens vate Paroc ROB50(vai analoga),20mm</t>
  </si>
  <si>
    <t>Tips 8 un 8*</t>
  </si>
  <si>
    <t>Vetonit izlīdzinošais slānis b=13mm</t>
  </si>
  <si>
    <t>polietilēna plēve 0.2mm</t>
  </si>
  <si>
    <t>150x60x300mm montāža</t>
  </si>
  <si>
    <t>Koka brusu paliktņu 30x200x200;</t>
  </si>
  <si>
    <t>Gulšņu 150x60mm uzlikšana</t>
  </si>
  <si>
    <t xml:space="preserve">Grīdas siltumizolācijas 300 mm </t>
  </si>
  <si>
    <t>11-106</t>
  </si>
  <si>
    <t>Betona bruģakmeņu segums b=80mm</t>
  </si>
  <si>
    <t>Tips 12 (pandusi, ieejas lieveņi)</t>
  </si>
  <si>
    <t>Javas slīpuma veidošanas slānis, b=20-50mm</t>
  </si>
  <si>
    <t>Keramiskās grīdlīstes ierīkošana h=90mm</t>
  </si>
  <si>
    <t>MDF laminētu grīdlīstu uzlikšana</t>
  </si>
  <si>
    <t>kājslauķi KS-1; 1600x1800</t>
  </si>
  <si>
    <t>Kājslauķu (gumijas paklājs metāla rāmī) montāža</t>
  </si>
  <si>
    <t>tas pats 3-EP6/220-210; 7400x1200</t>
  </si>
  <si>
    <t>tas pats 3-EP6/220-215; 7400x1200</t>
  </si>
  <si>
    <t>tas pats 3-EP6/220-216; 7400x1200</t>
  </si>
  <si>
    <t>tas pats 3-EP6/220-217; 7400x1200</t>
  </si>
  <si>
    <t>tas pats 3-EP6/220-218; 4000x1200</t>
  </si>
  <si>
    <t>tas pats 3-EP6/220-219; 4000x1200</t>
  </si>
  <si>
    <t>tas pats 3-EP6/220-220; 3300x1200</t>
  </si>
  <si>
    <t>tas pats 3-EP6/220-221; 3300x1200</t>
  </si>
  <si>
    <t>tas pats 3-EP6/220-222; 3300x800</t>
  </si>
  <si>
    <t>m3</t>
  </si>
  <si>
    <t xml:space="preserve">tas pats 3-EP5/265-102; 7400x1200 </t>
  </si>
  <si>
    <t xml:space="preserve">tas pats 3-EP5/265-104; 7400x1200 ar </t>
  </si>
  <si>
    <t>papildus slodzi un izgriezumiem</t>
  </si>
  <si>
    <t xml:space="preserve">tas pats 3-EP5/265-114; 7400x1200 ar </t>
  </si>
  <si>
    <t xml:space="preserve">tas pats 3-EP5/265-134; 7400x1200 ar </t>
  </si>
  <si>
    <t xml:space="preserve">tas pats 3-EP5/265-141; 7400x793,4 </t>
  </si>
  <si>
    <t xml:space="preserve">tas pats 3-EP5/265-145; 7400x575 </t>
  </si>
  <si>
    <t>tas pats 3-EP5/265-147; 3300x1200</t>
  </si>
  <si>
    <t xml:space="preserve">tas pats 3-EP6/220-208; 7400x1200 ar </t>
  </si>
  <si>
    <t xml:space="preserve">tas pats 3-EP6/220-209; 7400x1200 ar </t>
  </si>
  <si>
    <t xml:space="preserve">tas pats 3-EP6/220-211; 7200x1200 ar </t>
  </si>
  <si>
    <t xml:space="preserve">tas pats 3-EP6/220-212; 7200x1200 ar </t>
  </si>
  <si>
    <t xml:space="preserve">tas pats 3-EP6/220-213; 7400x1200 ar </t>
  </si>
  <si>
    <t xml:space="preserve">tas pats 3-EP6/220-214; 7400x1200 ar </t>
  </si>
  <si>
    <t xml:space="preserve">1-1-6. Kāpnes- K-1 </t>
  </si>
  <si>
    <t>speciālas akmens masas plātnes</t>
  </si>
  <si>
    <t>1800x340x35 mm</t>
  </si>
  <si>
    <t>tas pats 200x340x35 mm</t>
  </si>
  <si>
    <t xml:space="preserve">Margu ar nerūs.tērauda lenteri izgatavošana </t>
  </si>
  <si>
    <t>Tērauda kāpņu margu elementu krāsošana</t>
  </si>
  <si>
    <t>akmens masas flīzes 1800x115x20 mm</t>
  </si>
  <si>
    <t xml:space="preserve">Kāpnes K-1* </t>
  </si>
  <si>
    <t>Kāpnes K-2</t>
  </si>
  <si>
    <t>2000x340x35 mm</t>
  </si>
  <si>
    <t>akmens masas flīzes 2000x115x20 mm</t>
  </si>
  <si>
    <t xml:space="preserve">Kāpnes K-3 un </t>
  </si>
  <si>
    <t>monolītā dz.betona plātne MP6</t>
  </si>
  <si>
    <t>materiāli            (Ls)</t>
  </si>
  <si>
    <t>mehānismi un instrumenti (Ls)</t>
  </si>
  <si>
    <t>Kopā             Ls</t>
  </si>
  <si>
    <t>darbietil-pība (c./h)</t>
  </si>
  <si>
    <t>Summa    Ls</t>
  </si>
  <si>
    <t>A</t>
  </si>
  <si>
    <t>B</t>
  </si>
  <si>
    <t>C</t>
  </si>
  <si>
    <t>D</t>
  </si>
  <si>
    <t>E</t>
  </si>
  <si>
    <t>F</t>
  </si>
  <si>
    <t>G</t>
  </si>
  <si>
    <t>H</t>
  </si>
  <si>
    <t>I</t>
  </si>
  <si>
    <t>J</t>
  </si>
  <si>
    <t>K</t>
  </si>
  <si>
    <t>L</t>
  </si>
  <si>
    <t>M</t>
  </si>
  <si>
    <t>N</t>
  </si>
  <si>
    <t>O</t>
  </si>
  <si>
    <t>P</t>
  </si>
  <si>
    <t>1-1-1. Zemes darbi</t>
  </si>
  <si>
    <t>60-2;5</t>
  </si>
  <si>
    <t>Mehanizēta augsnes rakšana</t>
  </si>
  <si>
    <r>
      <t>100m</t>
    </r>
    <r>
      <rPr>
        <vertAlign val="superscript"/>
        <sz val="11"/>
        <color indexed="8"/>
        <rFont val="Times New Roman"/>
        <family val="1"/>
      </rPr>
      <t>3</t>
    </r>
  </si>
  <si>
    <t>60-90</t>
  </si>
  <si>
    <t>Augsnes iekraušana transportā</t>
  </si>
  <si>
    <t>"</t>
  </si>
  <si>
    <t>Tehn.d.</t>
  </si>
  <si>
    <t>Augsnes transportēšana</t>
  </si>
  <si>
    <t>60-58</t>
  </si>
  <si>
    <t>Mehanizēta būvbedres rakšana</t>
  </si>
  <si>
    <t>Grunts aizvešana uz atbērtni</t>
  </si>
  <si>
    <t>60-125</t>
  </si>
  <si>
    <t>Būvbedres rakšana ar roku darba spēku</t>
  </si>
  <si>
    <r>
      <t>m</t>
    </r>
    <r>
      <rPr>
        <vertAlign val="superscript"/>
        <sz val="11"/>
        <color indexed="8"/>
        <rFont val="Times New Roman"/>
        <family val="1"/>
      </rPr>
      <t>3</t>
    </r>
  </si>
  <si>
    <t>Grunts transportēšana uz objektu</t>
  </si>
  <si>
    <t>60-87</t>
  </si>
  <si>
    <t>Mehanizēta būvbedres aizbēršana</t>
  </si>
  <si>
    <t>60-88</t>
  </si>
  <si>
    <t>Tas pats ar roku darba spēku</t>
  </si>
  <si>
    <t>Tiešās izmaksas kopā:</t>
  </si>
  <si>
    <t>Ls</t>
  </si>
  <si>
    <t>gab.</t>
  </si>
  <si>
    <t>m</t>
  </si>
  <si>
    <t>Kopā:</t>
  </si>
  <si>
    <t>Materiālu transporta izdevumi</t>
  </si>
  <si>
    <t>%</t>
  </si>
  <si>
    <t>5</t>
  </si>
  <si>
    <t>H2-1</t>
  </si>
  <si>
    <t>Monolītā betona sagatavošanas slānis</t>
  </si>
  <si>
    <t>zem pamatiem</t>
  </si>
  <si>
    <t>betons B7,5</t>
  </si>
  <si>
    <t>betona sūknis</t>
  </si>
  <si>
    <t>m.st.</t>
  </si>
  <si>
    <t>H2-5</t>
  </si>
  <si>
    <t>Stabveida pamatu betonēšana</t>
  </si>
  <si>
    <t>betons B25, W6</t>
  </si>
  <si>
    <t>veidņu amortizācija</t>
  </si>
  <si>
    <r>
      <t>m</t>
    </r>
    <r>
      <rPr>
        <vertAlign val="superscript"/>
        <sz val="11"/>
        <color indexed="8"/>
        <rFont val="Times New Roman"/>
        <family val="1"/>
      </rPr>
      <t>2</t>
    </r>
  </si>
  <si>
    <t>mitrumizturīgais saplāksnis</t>
  </si>
  <si>
    <t>H2-4</t>
  </si>
  <si>
    <t>Stabveida pamatu stiegrošana</t>
  </si>
  <si>
    <t>t</t>
  </si>
  <si>
    <t xml:space="preserve"> 6-79</t>
  </si>
  <si>
    <t>Ieliekamo detaļu un enkurbloku</t>
  </si>
  <si>
    <t>montāža</t>
  </si>
  <si>
    <t>H2-9</t>
  </si>
  <si>
    <t>Monolītā dz.betona lentveida pamatu</t>
  </si>
  <si>
    <t>betonēšana</t>
  </si>
  <si>
    <t>H2-10</t>
  </si>
  <si>
    <t>Lentveida pamatu stiegrošana</t>
  </si>
  <si>
    <t>H4-23</t>
  </si>
  <si>
    <t>Pamatu horizontālā hidroizolācija</t>
  </si>
  <si>
    <t>java</t>
  </si>
  <si>
    <t>ruberoīds</t>
  </si>
  <si>
    <t>bituma mastika BLK</t>
  </si>
  <si>
    <t>kg</t>
  </si>
  <si>
    <t>H4-26</t>
  </si>
  <si>
    <t>Pamatu vertikālā hidroizolācija</t>
  </si>
  <si>
    <t>26-38</t>
  </si>
  <si>
    <t>līme</t>
  </si>
  <si>
    <t>dībeļi</t>
  </si>
  <si>
    <t>15-300</t>
  </si>
  <si>
    <t>armējošais siets</t>
  </si>
  <si>
    <t>grunts</t>
  </si>
  <si>
    <t>betons B30</t>
  </si>
  <si>
    <t>H2-29</t>
  </si>
  <si>
    <t>R13-47</t>
  </si>
  <si>
    <t>betons B25</t>
  </si>
  <si>
    <t>H2-43</t>
  </si>
  <si>
    <t>6-79</t>
  </si>
  <si>
    <t>H5-1</t>
  </si>
  <si>
    <t>montāžas izstrādājumi</t>
  </si>
  <si>
    <t>elektrodi</t>
  </si>
  <si>
    <t>15-613</t>
  </si>
  <si>
    <t>Tērauda kolonu gruntēšana</t>
  </si>
  <si>
    <t>gruntskrāsa</t>
  </si>
  <si>
    <t>H5-2</t>
  </si>
  <si>
    <t>Tērauda siju montāža</t>
  </si>
  <si>
    <t>bultas</t>
  </si>
  <si>
    <t>15-614</t>
  </si>
  <si>
    <t>krāsojums</t>
  </si>
  <si>
    <t>ugunsdroša krāsa</t>
  </si>
  <si>
    <t>H5-5</t>
  </si>
  <si>
    <t>komplektēšanas materiāli</t>
  </si>
  <si>
    <t>k-ts</t>
  </si>
  <si>
    <t>H4-7</t>
  </si>
  <si>
    <t>Fibo keramzītbetona bloku b=300mm</t>
  </si>
  <si>
    <t>sienu mūrēšana</t>
  </si>
  <si>
    <t>Fibo bloki 5MPa, b=300mm</t>
  </si>
  <si>
    <t>Fibo keramzītbetona bloku b=200mm</t>
  </si>
  <si>
    <t>Fibo bloki 5MPa, b=200mm</t>
  </si>
  <si>
    <t>Fibo keramzītbetona bloku b=150mm</t>
  </si>
  <si>
    <t>starpsienu mūrēšana</t>
  </si>
  <si>
    <t>Fibo bloki 5MPa, b=150mm</t>
  </si>
  <si>
    <t>H4-8</t>
  </si>
  <si>
    <t>Mūra sienu un starpsienu</t>
  </si>
  <si>
    <t>stiegrošana</t>
  </si>
  <si>
    <t>polietilēna plēve</t>
  </si>
  <si>
    <t>10-296</t>
  </si>
  <si>
    <t>ierīkošana</t>
  </si>
  <si>
    <t>mitrumizturīgais riģipsis</t>
  </si>
  <si>
    <t xml:space="preserve"> 10-46</t>
  </si>
  <si>
    <t>starpsienas WCS-1 (1 kab.)</t>
  </si>
  <si>
    <t>tas pats WCS-2 (3 kab.)</t>
  </si>
  <si>
    <t>tas pats WCS-3 (2 kab.)</t>
  </si>
  <si>
    <t>tas pats WCS-4 (2 kab.)</t>
  </si>
  <si>
    <t>H6-44</t>
  </si>
  <si>
    <t>BS-1 akustiskās salokāmās starpsienas</t>
  </si>
  <si>
    <t xml:space="preserve"> 26-31</t>
  </si>
  <si>
    <t>b=100mm</t>
  </si>
  <si>
    <t>H6-24</t>
  </si>
  <si>
    <t>46-20</t>
  </si>
  <si>
    <t>H2-28</t>
  </si>
  <si>
    <t>KOPSAVILKUMA aprēķins Nr.5</t>
  </si>
  <si>
    <t>Vertikālā planēšana</t>
  </si>
  <si>
    <t>10</t>
  </si>
  <si>
    <t>Ceļu segumi</t>
  </si>
  <si>
    <t>Apzaļumošana</t>
  </si>
  <si>
    <t>Labiekārtošana</t>
  </si>
  <si>
    <t>5-1</t>
  </si>
  <si>
    <t>5-2</t>
  </si>
  <si>
    <t>5-3</t>
  </si>
  <si>
    <t>5-4</t>
  </si>
  <si>
    <t>Esošo koku ciršana un celmu</t>
  </si>
  <si>
    <t>izvilkšana</t>
  </si>
  <si>
    <t>46-78</t>
  </si>
  <si>
    <t>Āra baseina nojaukšana</t>
  </si>
  <si>
    <r>
      <t>m</t>
    </r>
    <r>
      <rPr>
        <vertAlign val="superscript"/>
        <sz val="11"/>
        <rFont val="Times New Roman"/>
        <family val="1"/>
      </rPr>
      <t>3</t>
    </r>
  </si>
  <si>
    <t>27-33</t>
  </si>
  <si>
    <t>Celiņu asfaltbetona seguma</t>
  </si>
  <si>
    <t>noņemšana</t>
  </si>
  <si>
    <t>27-31</t>
  </si>
  <si>
    <t>Šķembu pamatslāņa noņemšana</t>
  </si>
  <si>
    <t>60-34</t>
  </si>
  <si>
    <t>Būvgružu iekraušana transportā</t>
  </si>
  <si>
    <r>
      <t>100m</t>
    </r>
    <r>
      <rPr>
        <vertAlign val="superscript"/>
        <sz val="11"/>
        <rFont val="Times New Roman"/>
        <family val="1"/>
      </rPr>
      <t>3</t>
    </r>
  </si>
  <si>
    <t>ENIR</t>
  </si>
  <si>
    <t>Tas pats ar rokām</t>
  </si>
  <si>
    <t>Būvgružu transportēšana</t>
  </si>
  <si>
    <t>Līg.cena</t>
  </si>
  <si>
    <t>Atkritumu izgāztuves lietošana</t>
  </si>
  <si>
    <t>Virsizdevumi</t>
  </si>
  <si>
    <t xml:space="preserve">t.sk. Darba aizsardzība </t>
  </si>
  <si>
    <t>Plānotie uzkrājumi</t>
  </si>
  <si>
    <t>Sociālais nodoklis</t>
  </si>
  <si>
    <t>24,09</t>
  </si>
  <si>
    <t>Kopā bez PVN:</t>
  </si>
  <si>
    <t>T Ā M E Nr.6</t>
  </si>
  <si>
    <t>7-673</t>
  </si>
  <si>
    <t>Darbu vadītāja konteinera noma</t>
  </si>
  <si>
    <t xml:space="preserve">Nosūces kape ar iebūvētu motoru un filtru </t>
  </si>
  <si>
    <t>17-42352</t>
  </si>
  <si>
    <t>18-12011</t>
  </si>
  <si>
    <t xml:space="preserve">Ievada un maģistrāļu sadale MS </t>
  </si>
  <si>
    <t>18-12705</t>
  </si>
  <si>
    <t xml:space="preserve">Grupu tīkla sadale 11S </t>
  </si>
  <si>
    <t>Grupu tīkla sadale 12S</t>
  </si>
  <si>
    <t xml:space="preserve">Grupu tīkla sadale 13S </t>
  </si>
  <si>
    <t xml:space="preserve">Grupu tīkla sadale 21S </t>
  </si>
  <si>
    <t xml:space="preserve">Grupu tīkla sadale 22SD </t>
  </si>
  <si>
    <t xml:space="preserve">Grupu tīkla sadale 23S </t>
  </si>
  <si>
    <t xml:space="preserve">Skapis pārvietojamā ģeneratora pieslēgumam SD </t>
  </si>
  <si>
    <t>Vadības sadale ar slēdžiem SAV</t>
  </si>
  <si>
    <t xml:space="preserve">Grupu tīkla sadale 31SS </t>
  </si>
  <si>
    <t>18-13001</t>
  </si>
  <si>
    <t>18-13508</t>
  </si>
  <si>
    <t>5-polu sienas kontakts (v.a.), In=16A, IP44 PKY16W435</t>
  </si>
  <si>
    <t>5-polu spraudkontakts (v.a.), In=63A, IP67, 104(pl.)×180(dz.)×281(h)mm (skapis SD, pārvietojamā ģeneratora pieslēgums) 81583</t>
  </si>
  <si>
    <t>18-13509</t>
  </si>
  <si>
    <t xml:space="preserve">Sienas kontakts ar zemēšanas nazi (z.a.), In=16A, bēšs, </t>
  </si>
  <si>
    <t>sal A 520 BF</t>
  </si>
  <si>
    <t>Sienas kontakts ar zemēšanas nazi (z.a.), In=16A, oranžs</t>
  </si>
  <si>
    <t xml:space="preserve">termoplasta, trieciendrošs, skolotāju istabās(datoru </t>
  </si>
  <si>
    <t xml:space="preserve">termoplasta, trieciendrošs, ar aizbīdņiem kontaktu </t>
  </si>
  <si>
    <t>KIBF</t>
  </si>
  <si>
    <t>Sienas kontakts ar zemēšanas nazi (z.a.), In=16A, balts</t>
  </si>
  <si>
    <t xml:space="preserve">ar aizbīdņiem termoplasta, trieciendrošs kontaktu </t>
  </si>
  <si>
    <t>universal A 520 KIBF WW</t>
  </si>
  <si>
    <t xml:space="preserve">atvērumos – „bērnu aizsardzība” (datoru pieslēgumam)  </t>
  </si>
  <si>
    <t>AS universal A 520 KIBF O</t>
  </si>
  <si>
    <t xml:space="preserve">Dubultkontakts uzstādīšanai grīdas kārbās, In=16A, </t>
  </si>
  <si>
    <t xml:space="preserve">oranžs, komplektā ar 3-vietīgu kārbu un rāmi (blokā </t>
  </si>
  <si>
    <t>uzstāda arī datortīkla kontaktu) SKS-D3 ROR2</t>
  </si>
  <si>
    <t xml:space="preserve">Hermētisks sienas kontakts ar zemēšanas nazi (v.a.), </t>
  </si>
  <si>
    <t>In=16A, IP44, ar vāciņu WG 600 620 W</t>
  </si>
  <si>
    <t xml:space="preserve">Hermētisks sienas kontakts ar zemēšanas nazi (z.a.), </t>
  </si>
  <si>
    <t xml:space="preserve">In=16A, IP44, bēšs, termoplasta, trieciendrošs, ar vāciņu </t>
  </si>
  <si>
    <t xml:space="preserve">In=16A, IP44, bēšs, termoplasta, trieciendrošs, ar vāciņu, </t>
  </si>
  <si>
    <t xml:space="preserve">ar aizbīdņiem kontaktu atvērumos – „bērnu aizsardzība” </t>
  </si>
  <si>
    <t>18-13501</t>
  </si>
  <si>
    <t>19-11504</t>
  </si>
  <si>
    <t>18-13805</t>
  </si>
  <si>
    <t>19-11505</t>
  </si>
  <si>
    <t>19-12423</t>
  </si>
  <si>
    <t>Kustības sensora regulēšana</t>
  </si>
  <si>
    <t>18-16001</t>
  </si>
  <si>
    <t>18-16012</t>
  </si>
  <si>
    <t>Apsildes kabelis, pret UV starojumu izturīga izolācija – 230V, 0.505kW, l=25m DTCE-20</t>
  </si>
  <si>
    <t>Apsildes kabelis, pret UV starojumu izturīga izolācija – 230V, 1.695kW, l=85m DTCE-20</t>
  </si>
  <si>
    <t>Apsildes kabelis, pret UV starojumu izturīga izolācija – 230V, 2.685kW, l=135m DTCE-20</t>
  </si>
  <si>
    <t>Apsildes kabeļa stiprinājumi horizontālajā notekā</t>
  </si>
  <si>
    <t>rcena</t>
  </si>
  <si>
    <t>Apsildes kabeļa stiprinājumi vertikālajā notekā</t>
  </si>
  <si>
    <t>Apsildes kabelis – 230V, 1.26kW, l=63m, montāža grīdā – betona pakāpieni DSIG-20</t>
  </si>
  <si>
    <t>18-16056</t>
  </si>
  <si>
    <t>Apsildes paklājs – 230V, 0.75kW, 1.0×3.0m, montāža grīdā – betons ieejas lievenī DTCE-300</t>
  </si>
  <si>
    <t>Apsildes paklājs – 230V, 1.225kW, 0.5×8.0m, montāža grīdā – betons ieejas lievenī DTCE-300</t>
  </si>
  <si>
    <t>Apsildes paklājs – 230V, 1.44kW, 0.5×9.8m, montāža grīdā – betons ieejas lievenī DTCE-300</t>
  </si>
  <si>
    <t>18-15311</t>
  </si>
  <si>
    <t>Termoregulatora „Devireg-850” programmēšana lietus ūdens noteku un ieejas lieveņa grīdas apsildes vadībai</t>
  </si>
  <si>
    <t>Kabeļu plaukts – 200mm plats, h=45mm, l=6m  LG 420 NS</t>
  </si>
  <si>
    <t>Kabeļu plaukts – 300mm plats, h=60mm, l=3m L G 630 NS</t>
  </si>
  <si>
    <t>Kabeļu plaukts – 600mm plats, h=60mm, l=3m  L G 660 NS</t>
  </si>
  <si>
    <t>Kabeļu plaukts – 600mm plats, h=60mm, l=3m, vertikālai montāžai  L G 660 VS</t>
  </si>
  <si>
    <t>Plaukta iekare ar griestu stiprinājumu, l=300mm US 5 K 30 FT</t>
  </si>
  <si>
    <t>Plaukta iekare ar griestu stiprinājumu, l=400mm US 5 K 40 FT</t>
  </si>
  <si>
    <t>Kronšteins, l=210mm MWA12 21S FS</t>
  </si>
  <si>
    <t>Kronšteins, l=310mm MWA12 31S FS</t>
  </si>
  <si>
    <t>Kronšteins, l=610mm AW 15 61 FT</t>
  </si>
  <si>
    <t>Uzgalis US 5 KS OR</t>
  </si>
  <si>
    <t>Vertikālā plaukta stiprinājumi pie sienas BW 60/40</t>
  </si>
  <si>
    <t>Plaukta posmu savienojumi - lokanie (200mm, 300mm, 600mm plauktiem)</t>
  </si>
  <si>
    <t>11-31001</t>
  </si>
  <si>
    <t>11-31012</t>
  </si>
  <si>
    <t>11-64005</t>
  </si>
  <si>
    <t>11-21001</t>
  </si>
  <si>
    <t>Sitamais gals 2530/20</t>
  </si>
  <si>
    <t>11-21002</t>
  </si>
  <si>
    <t>11-64003</t>
  </si>
  <si>
    <t>11-64009</t>
  </si>
  <si>
    <t>11-34001</t>
  </si>
  <si>
    <t>5010/20 FT</t>
  </si>
  <si>
    <t>Savienojuma spaile – kopnei 256 A-DIN 40 FT</t>
  </si>
  <si>
    <t>Stieples stiprinājums pie mūra sienas, h=20mm 177 20 M8</t>
  </si>
  <si>
    <t>Stieples stiprinājums pie mūra sienas (RD10 – potenciālu izlīdzināšanas pieslēgums) 156 K8-10 ST</t>
  </si>
  <si>
    <t>Stieples stiprinājums pie sienas apšuvuma metāla paneļa, ar gumijas blīvējumu 133 A</t>
  </si>
  <si>
    <t>Stieples stiprinājums pie skārda jumta falces 270 8-10</t>
  </si>
  <si>
    <t>Stieples stiprinājums pie jumta kores (tipu precizēt) 132/U</t>
  </si>
  <si>
    <t>Kopnes stiprinājums pie mūra sienas, h=11mm (sadales telpa) 831 40</t>
  </si>
  <si>
    <t>11-48001</t>
  </si>
  <si>
    <t>Sienā iebūvējamas durtiņas ar dekoratīvo rāmi – 180×230×13.5mm, krāsot pulvertehnoloģijā arhitekta noteiktā tonī pēc RAL skalas (mērspailei zemējuma ievadam sadales telpā) 5800 VZ</t>
  </si>
  <si>
    <t>11-49001</t>
  </si>
  <si>
    <t>PE kopne 1810</t>
  </si>
  <si>
    <t>11-29001</t>
  </si>
  <si>
    <t>Pretkorozijas lenta – 1.1mm bieza, 100mm plata, l=10m 356 100</t>
  </si>
  <si>
    <t>Zemējuma kontūra mērījumi</t>
  </si>
  <si>
    <t>18-03401</t>
  </si>
  <si>
    <t>Gaismeklis ar luminiscences spuldzi, 15W (E27), mitrumdrošs plafons, IP44 (lifta šahtā) art. 60451</t>
  </si>
  <si>
    <t>18-03402</t>
  </si>
  <si>
    <t>18-04003</t>
  </si>
  <si>
    <t>18-03201</t>
  </si>
  <si>
    <t>18-04050</t>
  </si>
  <si>
    <t>Evakuācijas apgaismojuma gaismeklis – balts, 8W, IP65, ar iebūvētu bateriju 1 stundas autonomam darbam, gaidīšanas režīms NOVALUX 8W.148-B-00</t>
  </si>
  <si>
    <t>Izgaismota evakuācijas ceļa norāde – ar uzlīmi, 8W, IP65, ar iebūvētu bateriju 1 stundas autonomam darbam, pastāvīgas degšanas režīms MULTINOVA 8W.148-B-03</t>
  </si>
  <si>
    <t>14-04052</t>
  </si>
  <si>
    <t xml:space="preserve">Uzlīme „MULTINOVA” gaismeklim – „Bulta uz leju” </t>
  </si>
  <si>
    <t>Kronšteins „MULTILED-P” gaismekļa stiprināšanai uz sienas 85-B-05-08-00</t>
  </si>
  <si>
    <t>Uzlīmes abpusējam „MULTILED-V” – “Bulta uz sāniem” „H/J“85-B-302-03-00</t>
  </si>
  <si>
    <t>18-06001</t>
  </si>
  <si>
    <t>18-06002</t>
  </si>
  <si>
    <t>18-06004</t>
  </si>
  <si>
    <t>18-06102</t>
  </si>
  <si>
    <t>18-06104</t>
  </si>
  <si>
    <t>18-06105</t>
  </si>
  <si>
    <t>18-06204</t>
  </si>
  <si>
    <t>18-06304</t>
  </si>
  <si>
    <t>18-06502</t>
  </si>
  <si>
    <t>22-70107</t>
  </si>
  <si>
    <t>22-75006</t>
  </si>
  <si>
    <t>18-00103</t>
  </si>
  <si>
    <t>Gofrēta plastmasas caurule ar vidēju mehānisko izturību – 25/18.2mm EVOEL FM</t>
  </si>
  <si>
    <t>Gluda plastmasas caurule ar vidēju mehānisko izturību – 25/21.6mm EVOEL SM</t>
  </si>
  <si>
    <t>18-00104</t>
  </si>
  <si>
    <t>Gofrēta plastmasas caurule ar vidēju mehānisko izturību – 32/23.7mm EVOEL FM</t>
  </si>
  <si>
    <t>18-00105</t>
  </si>
  <si>
    <t>Gofrēta plastmasas caurule ar vidēju mehānisko izturību – 40/31.1mm EVOEL FM</t>
  </si>
  <si>
    <t>18-00106</t>
  </si>
  <si>
    <t>Gofrēta plastmasas caurule ar vidēju mehānisko izturību – 50/39.9mm EVOEL FM</t>
  </si>
  <si>
    <t>22-41002</t>
  </si>
  <si>
    <t>Zemē guldāma gofrēta dubultsienu kabeļu aizsargcaurule – 75/62.7mm EVOCAB HARD</t>
  </si>
  <si>
    <t>22-41003</t>
  </si>
  <si>
    <t>Zemē guldāma gofrēta dubultsienu kabeļu aizsargcaurule – 110/94.1mm EVOCAB HARD</t>
  </si>
  <si>
    <t>Ugunsdrošā blīvējuma masa, 10.5kg HSM-E2</t>
  </si>
  <si>
    <t>Ugunsdrošā blīvējuma masa, 0.31kg HSM-SP</t>
  </si>
  <si>
    <t>Ugunsdrošā blīvējuma ķieģeļi – ķīļi, l=240mm HSM-NIK 1</t>
  </si>
  <si>
    <t>Ugunsdrošais pārklājums, 2kg FPS-A</t>
  </si>
  <si>
    <t xml:space="preserve">Padziļinājuma kabeļu ievilkšanai izbūve pamatos un 1. stāva grīdā – 600×300×700(h)mm </t>
  </si>
  <si>
    <t>18-15621</t>
  </si>
  <si>
    <t>Tukšs metāla sadales skapis, IP66, IK10, 300×200(dz.)×400(h)mm, durvis noslēdzamas, skapi iebūvē sienā, durvis krāsot pulvertehnoloģijā arhitekta norādītā tonī pēc RAL skalas (skapis SD, pārvietojamā ģeneratora pieslēgums) Spacial S3D NSYS3D4320</t>
  </si>
  <si>
    <t>Kārba ar paketslēdzi (v.a.), IP65, 400V, 16A (servisa slēdzis jumta ventilatoriem) VCF 01GE</t>
  </si>
  <si>
    <t>Kārba ar paketslēdzi (v.a.), IP65, 400V, 50A (servisa slēdzis liftam) VCF 3GE</t>
  </si>
  <si>
    <t>Kārba ar vadības pogu (v.a.), 2A, 250V, 1n.v. kont. + 1n. sl. kont., sarkanā krāsā, stikla durtiņas, IP55, komplektā āmurs stikla sasišanai, 100×100×50mm (pie hidrantiem) 13 180</t>
  </si>
  <si>
    <r>
      <t>Hermētiska spaiļu kārba – 5×2.5mm</t>
    </r>
    <r>
      <rPr>
        <vertAlign val="superscript"/>
        <sz val="11"/>
        <color indexed="8"/>
        <rFont val="Times New Roman"/>
        <family val="1"/>
      </rPr>
      <t>2</t>
    </r>
    <r>
      <rPr>
        <sz val="11"/>
        <color indexed="8"/>
        <rFont val="Times New Roman"/>
        <family val="1"/>
      </rPr>
      <t>, IP65 D 9025</t>
    </r>
  </si>
  <si>
    <r>
      <t>Ugunsdroša spaiļu kārba – 5×1.5mm</t>
    </r>
    <r>
      <rPr>
        <vertAlign val="superscript"/>
        <sz val="11"/>
        <color indexed="8"/>
        <rFont val="Times New Roman"/>
        <family val="1"/>
      </rPr>
      <t>2</t>
    </r>
    <r>
      <rPr>
        <sz val="11"/>
        <color indexed="8"/>
        <rFont val="Times New Roman"/>
        <family val="1"/>
      </rPr>
      <t>, IP65, E30, 3 kabeļu ievadi FK 7045</t>
    </r>
  </si>
  <si>
    <r>
      <t>5-polu sienas kontakts (z.a.), In=16A, IP44, sudraboti pelēks Cepex</t>
    </r>
    <r>
      <rPr>
        <vertAlign val="superscript"/>
        <sz val="11"/>
        <color indexed="8"/>
        <rFont val="Times New Roman"/>
        <family val="1"/>
      </rPr>
      <t xml:space="preserve">® </t>
    </r>
    <r>
      <rPr>
        <sz val="11"/>
        <color indexed="8"/>
        <rFont val="Times New Roman"/>
        <family val="1"/>
      </rPr>
      <t xml:space="preserve">4251 </t>
    </r>
  </si>
  <si>
    <r>
      <t>termoplasta, trieciendrošs, skolotāju istabās AS univer-</t>
    </r>
    <r>
      <rPr>
        <sz val="11"/>
        <rFont val="Times New Roman"/>
        <family val="1"/>
      </rPr>
      <t xml:space="preserve"> </t>
    </r>
  </si>
  <si>
    <r>
      <t>pieslēgumam) AS universal</t>
    </r>
    <r>
      <rPr>
        <sz val="11"/>
        <rFont val="Courier New"/>
        <family val="3"/>
      </rPr>
      <t xml:space="preserve"> A 520 BF O</t>
    </r>
  </si>
  <si>
    <r>
      <t>atvērumos – „bērnu aizsardzība” AS universal</t>
    </r>
    <r>
      <rPr>
        <sz val="11"/>
        <rFont val="Times New Roman"/>
        <family val="1"/>
      </rPr>
      <t xml:space="preserve"> A 520 </t>
    </r>
  </si>
  <si>
    <r>
      <t>AS universal</t>
    </r>
    <r>
      <rPr>
        <sz val="11"/>
        <rFont val="Times New Roman"/>
        <family val="1"/>
      </rPr>
      <t xml:space="preserve"> AS 520 BFKL +551W</t>
    </r>
  </si>
  <si>
    <r>
      <t>AS universal</t>
    </r>
    <r>
      <rPr>
        <sz val="11"/>
        <rFont val="Times New Roman"/>
        <family val="1"/>
      </rPr>
      <t xml:space="preserve"> AS 520 BFKIKL+</t>
    </r>
    <r>
      <rPr>
        <sz val="11"/>
        <color indexed="8"/>
        <rFont val="Times New Roman"/>
        <family val="1"/>
      </rPr>
      <t>551 WU</t>
    </r>
  </si>
  <si>
    <r>
      <t xml:space="preserve">Hermētisks sienas kontakts ar zemēšanas nazi (z.a.), In=16A, IP55, vāciņš pelēkā krāsā, ar rāmi iebūvēšanai sienā (uz fasādes) Simon 44 Aqua </t>
    </r>
    <r>
      <rPr>
        <sz val="11"/>
        <color indexed="8"/>
        <rFont val="Times New Roman"/>
        <family val="1"/>
      </rPr>
      <t>4490432-035 +</t>
    </r>
    <r>
      <rPr>
        <sz val="11"/>
        <rFont val="PragmaticaC"/>
        <family val="0"/>
      </rPr>
      <t xml:space="preserve"> </t>
    </r>
    <r>
      <rPr>
        <sz val="11"/>
        <color indexed="8"/>
        <rFont val="Times New Roman"/>
        <family val="1"/>
      </rPr>
      <t>4400970-039</t>
    </r>
  </si>
  <si>
    <r>
      <t xml:space="preserve">Slēdzis (z.a.), In=10A, bēšs, </t>
    </r>
    <r>
      <rPr>
        <sz val="11"/>
        <color indexed="8"/>
        <rFont val="Times New Roman"/>
        <family val="1"/>
      </rPr>
      <t>termoplasta, trieciendrošs,</t>
    </r>
    <r>
      <rPr>
        <sz val="11"/>
        <rFont val="Times New Roman"/>
        <family val="1"/>
      </rPr>
      <t xml:space="preserve"> AS universal</t>
    </r>
  </si>
  <si>
    <r>
      <t xml:space="preserve">Grupu slēdzis (z.a.), In=10A, bēšs, </t>
    </r>
    <r>
      <rPr>
        <sz val="11"/>
        <color indexed="8"/>
        <rFont val="Times New Roman"/>
        <family val="1"/>
      </rPr>
      <t>termoplasta, trieciendrošs,</t>
    </r>
    <r>
      <rPr>
        <sz val="11"/>
        <rFont val="Times New Roman"/>
        <family val="1"/>
      </rPr>
      <t xml:space="preserve"> AS universal</t>
    </r>
  </si>
  <si>
    <r>
      <t xml:space="preserve">Pārslēdzis (z.a.), In=10A, bēšs, </t>
    </r>
    <r>
      <rPr>
        <sz val="11"/>
        <color indexed="8"/>
        <rFont val="Times New Roman"/>
        <family val="1"/>
      </rPr>
      <t>termoplasta, trieciendrošs,</t>
    </r>
    <r>
      <rPr>
        <sz val="11"/>
        <rFont val="Times New Roman"/>
        <family val="1"/>
      </rPr>
      <t xml:space="preserve"> AS universal</t>
    </r>
  </si>
  <si>
    <r>
      <t>Hermētisks slēdzis (v.a.), In=10A, IP44</t>
    </r>
    <r>
      <rPr>
        <sz val="11"/>
        <color indexed="8"/>
        <rFont val="Times New Roman"/>
        <family val="1"/>
      </rPr>
      <t xml:space="preserve"> WG 600</t>
    </r>
  </si>
  <si>
    <r>
      <t>Hermētisks pārslēdzis (v.a.), In=10A, IP44</t>
    </r>
    <r>
      <rPr>
        <sz val="11"/>
        <color indexed="8"/>
        <rFont val="Times New Roman"/>
        <family val="1"/>
      </rPr>
      <t xml:space="preserve"> WG 600</t>
    </r>
  </si>
  <si>
    <r>
      <t>Hermētisks slēdzis (z.a.), In=10A, IP44, bēšs,</t>
    </r>
    <r>
      <rPr>
        <sz val="11"/>
        <color indexed="8"/>
        <rFont val="Times New Roman"/>
        <family val="1"/>
      </rPr>
      <t xml:space="preserve"> termopla-</t>
    </r>
  </si>
  <si>
    <r>
      <t xml:space="preserve">sta AS universal+ </t>
    </r>
    <r>
      <rPr>
        <sz val="11"/>
        <color indexed="8"/>
        <rFont val="Times New Roman"/>
        <family val="1"/>
      </rPr>
      <t>551 WU</t>
    </r>
  </si>
  <si>
    <r>
      <t xml:space="preserve">Kustības sensors – slēdzis, </t>
    </r>
    <r>
      <rPr>
        <sz val="11"/>
        <color indexed="8"/>
        <rFont val="Times New Roman"/>
        <family val="1"/>
      </rPr>
      <t>230V, 50 Hz, 10A, IP20, balts, iebūvējams griestos, darbības zona – 360</t>
    </r>
    <r>
      <rPr>
        <vertAlign val="superscript"/>
        <sz val="11"/>
        <color indexed="8"/>
        <rFont val="Times New Roman"/>
        <family val="1"/>
      </rPr>
      <t>0</t>
    </r>
    <r>
      <rPr>
        <sz val="11"/>
        <color indexed="8"/>
        <rFont val="Times New Roman"/>
        <family val="1"/>
      </rPr>
      <t xml:space="preserve"> horizontāli, uzstādīšanas augstums – 2÷8m, maksimālais darbības attālums – 26m, regulējams gaismas degšanas ilgums – 10s÷20min., darbam pieļaujamā vides temperatūra -20</t>
    </r>
    <r>
      <rPr>
        <vertAlign val="superscript"/>
        <sz val="11"/>
        <color indexed="8"/>
        <rFont val="Times New Roman"/>
        <family val="1"/>
      </rPr>
      <t>0</t>
    </r>
    <r>
      <rPr>
        <sz val="11"/>
        <color indexed="8"/>
        <rFont val="Times New Roman"/>
        <family val="1"/>
      </rPr>
      <t>C ÷ + 40</t>
    </r>
    <r>
      <rPr>
        <vertAlign val="superscript"/>
        <sz val="11"/>
        <color indexed="8"/>
        <rFont val="Times New Roman"/>
        <family val="1"/>
      </rPr>
      <t>0</t>
    </r>
    <r>
      <rPr>
        <sz val="11"/>
        <color indexed="8"/>
        <rFont val="Times New Roman"/>
        <family val="1"/>
      </rPr>
      <t xml:space="preserve">C, </t>
    </r>
    <r>
      <rPr>
        <sz val="11"/>
        <color indexed="8"/>
        <rFont val="Symbol"/>
        <family val="1"/>
      </rPr>
      <t>Æ</t>
    </r>
    <r>
      <rPr>
        <sz val="11"/>
        <color indexed="8"/>
        <rFont val="Times New Roman"/>
        <family val="1"/>
      </rPr>
      <t>105×50+36 mm Swiss Garde 360 Premium UP RA25065</t>
    </r>
  </si>
  <si>
    <r>
      <t xml:space="preserve">Kustības sensors – slēdzis, </t>
    </r>
    <r>
      <rPr>
        <sz val="11"/>
        <color indexed="8"/>
        <rFont val="Times New Roman"/>
        <family val="1"/>
      </rPr>
      <t>230V, 50 Hz, 10A, IP20, balts, iebūvējams griestos, darbības zona – 360</t>
    </r>
    <r>
      <rPr>
        <vertAlign val="superscript"/>
        <sz val="11"/>
        <color indexed="8"/>
        <rFont val="Times New Roman"/>
        <family val="1"/>
      </rPr>
      <t>0</t>
    </r>
    <r>
      <rPr>
        <sz val="11"/>
        <color indexed="8"/>
        <rFont val="Times New Roman"/>
        <family val="1"/>
      </rPr>
      <t>, uzstādīšanas augstums – 2÷8m, maksimālais darbības attālums – 16m, regulējams gaismas degšanas ilgums – 10s÷20min., darbam pieļaujamā vides temperatūra -20</t>
    </r>
    <r>
      <rPr>
        <vertAlign val="superscript"/>
        <sz val="11"/>
        <color indexed="8"/>
        <rFont val="Times New Roman"/>
        <family val="1"/>
      </rPr>
      <t>0</t>
    </r>
    <r>
      <rPr>
        <sz val="11"/>
        <color indexed="8"/>
        <rFont val="Times New Roman"/>
        <family val="1"/>
      </rPr>
      <t>C ÷ + 40</t>
    </r>
    <r>
      <rPr>
        <vertAlign val="superscript"/>
        <sz val="11"/>
        <color indexed="8"/>
        <rFont val="Times New Roman"/>
        <family val="1"/>
      </rPr>
      <t>0</t>
    </r>
    <r>
      <rPr>
        <sz val="11"/>
        <color indexed="8"/>
        <rFont val="Times New Roman"/>
        <family val="1"/>
      </rPr>
      <t xml:space="preserve">C, </t>
    </r>
    <r>
      <rPr>
        <sz val="11"/>
        <color indexed="8"/>
        <rFont val="Symbol"/>
        <family val="1"/>
      </rPr>
      <t>Æ</t>
    </r>
    <r>
      <rPr>
        <sz val="11"/>
        <color indexed="8"/>
        <rFont val="Times New Roman"/>
        <family val="1"/>
      </rPr>
      <t>105×35+36mm Swiss Garde 360 Korridor25005</t>
    </r>
  </si>
  <si>
    <r>
      <t>Kārba sensora „</t>
    </r>
    <r>
      <rPr>
        <sz val="11"/>
        <color indexed="8"/>
        <rFont val="Times New Roman"/>
        <family val="1"/>
      </rPr>
      <t>Swiss Garde 360 Premium” atklātai uzstādīšanai, balta (kāpņu telpās) 25420</t>
    </r>
  </si>
  <si>
    <r>
      <t>Sensoru „</t>
    </r>
    <r>
      <rPr>
        <sz val="11"/>
        <color indexed="8"/>
        <rFont val="Times New Roman"/>
        <family val="1"/>
      </rPr>
      <t>Swiss Garde 360 Premium” un “Swiss Garde 360 Korridor” stiprinājumi piekārtos griestos 25410</t>
    </r>
  </si>
  <si>
    <r>
      <t xml:space="preserve">Trīsvietīga grīdas kārba kontaktu uzstādīšanai – </t>
    </r>
    <r>
      <rPr>
        <sz val="11"/>
        <color indexed="8"/>
        <rFont val="Times New Roman"/>
        <family val="1"/>
      </rPr>
      <t>201×201mm, iebūvēšanas augstums – 95mm, pieļaujamais līmeņa regulējums +30mm, nerūsējošā tērauda vāks ar 15mm padziļinājumu grīdas seguma ieklāšanai UDHOME4V/V742700 0</t>
    </r>
  </si>
  <si>
    <r>
      <t xml:space="preserve">Alumīnija stieple – </t>
    </r>
    <r>
      <rPr>
        <sz val="11"/>
        <rFont val="Symbol"/>
        <family val="1"/>
      </rPr>
      <t>Æ</t>
    </r>
    <r>
      <rPr>
        <sz val="11"/>
        <rFont val="Times New Roman"/>
        <family val="1"/>
      </rPr>
      <t>8mm, 50mm</t>
    </r>
    <r>
      <rPr>
        <vertAlign val="superscript"/>
        <sz val="11"/>
        <rFont val="Times New Roman"/>
        <family val="1"/>
      </rPr>
      <t>2</t>
    </r>
    <r>
      <rPr>
        <sz val="11"/>
        <color indexed="8"/>
        <rFont val="Times New Roman"/>
        <family val="1"/>
      </rPr>
      <t xml:space="preserve"> RD 8/ALU</t>
    </r>
  </si>
  <si>
    <r>
      <t xml:space="preserve">Cinkota tērauda stieple – </t>
    </r>
    <r>
      <rPr>
        <sz val="11"/>
        <rFont val="Symbol"/>
        <family val="1"/>
      </rPr>
      <t>Æ</t>
    </r>
    <r>
      <rPr>
        <sz val="11"/>
        <rFont val="Times New Roman"/>
        <family val="1"/>
      </rPr>
      <t>10mm, 78mm</t>
    </r>
    <r>
      <rPr>
        <vertAlign val="superscript"/>
        <sz val="11"/>
        <rFont val="Times New Roman"/>
        <family val="1"/>
      </rPr>
      <t>2</t>
    </r>
    <r>
      <rPr>
        <sz val="11"/>
        <color indexed="8"/>
        <rFont val="Times New Roman"/>
        <family val="1"/>
      </rPr>
      <t xml:space="preserve"> RD 10</t>
    </r>
  </si>
  <si>
    <r>
      <t>Cinkota tērauda kopne – 40×4mm, 160mm</t>
    </r>
    <r>
      <rPr>
        <vertAlign val="superscript"/>
        <sz val="11"/>
        <rFont val="Times New Roman"/>
        <family val="1"/>
      </rPr>
      <t xml:space="preserve">2 </t>
    </r>
    <r>
      <rPr>
        <sz val="11"/>
        <color indexed="8"/>
        <rFont val="Times New Roman"/>
        <family val="1"/>
      </rPr>
      <t>5 052</t>
    </r>
  </si>
  <si>
    <r>
      <t xml:space="preserve">Cinkota tērauda vertikālais elektrods – </t>
    </r>
    <r>
      <rPr>
        <sz val="11"/>
        <rFont val="Symbol"/>
        <family val="1"/>
      </rPr>
      <t>Æ</t>
    </r>
    <r>
      <rPr>
        <sz val="11"/>
        <rFont val="Times New Roman"/>
        <family val="1"/>
      </rPr>
      <t xml:space="preserve">20mm, l=1.5mm </t>
    </r>
    <r>
      <rPr>
        <sz val="11"/>
        <color indexed="8"/>
        <rFont val="Times New Roman"/>
        <family val="1"/>
      </rPr>
      <t>219/20</t>
    </r>
  </si>
  <si>
    <r>
      <t xml:space="preserve">Spice – </t>
    </r>
    <r>
      <rPr>
        <sz val="11"/>
        <color indexed="8"/>
        <rFont val="Symbol"/>
        <family val="1"/>
      </rPr>
      <t>Æ</t>
    </r>
    <r>
      <rPr>
        <sz val="11"/>
        <color indexed="8"/>
        <rFont val="Times New Roman"/>
        <family val="1"/>
      </rPr>
      <t>20mm1819/20BP</t>
    </r>
  </si>
  <si>
    <r>
      <t>Cinkota tērauda v</t>
    </r>
    <r>
      <rPr>
        <sz val="11"/>
        <color indexed="8"/>
        <rFont val="Times New Roman"/>
        <family val="1"/>
      </rPr>
      <t xml:space="preserve">ertikālais zibens uztvērējs – </t>
    </r>
    <r>
      <rPr>
        <sz val="11"/>
        <color indexed="8"/>
        <rFont val="Symbol"/>
        <family val="1"/>
      </rPr>
      <t>Æ</t>
    </r>
    <r>
      <rPr>
        <sz val="11"/>
        <color indexed="8"/>
        <rFont val="Times New Roman"/>
        <family val="1"/>
      </rPr>
      <t>16mm, l=1m 101/G-DIN</t>
    </r>
  </si>
  <si>
    <r>
      <t>V</t>
    </r>
    <r>
      <rPr>
        <sz val="11"/>
        <color indexed="8"/>
        <rFont val="Times New Roman"/>
        <family val="1"/>
      </rPr>
      <t>ertikālais zibens uztvērēja stiprinājums pie sienas 113/Z-16</t>
    </r>
  </si>
  <si>
    <r>
      <t xml:space="preserve">Vertikālā </t>
    </r>
    <r>
      <rPr>
        <sz val="11"/>
        <color indexed="8"/>
        <rFont val="Times New Roman"/>
        <family val="1"/>
      </rPr>
      <t>zibens uztvērēja stiprinājums pie ventilācijas skursteņa (tipu precizēt papildus, veicot jumta uzmērījumus) ISAV 1000 W</t>
    </r>
  </si>
  <si>
    <r>
      <t xml:space="preserve">Savienojuma spaile – stieplei </t>
    </r>
    <r>
      <rPr>
        <sz val="11"/>
        <color indexed="8"/>
        <rFont val="Times New Roman"/>
        <family val="1"/>
      </rPr>
      <t>252/DIN</t>
    </r>
  </si>
  <si>
    <r>
      <t xml:space="preserve">Savienojuma spaile – stieplei, universālā </t>
    </r>
    <r>
      <rPr>
        <sz val="11"/>
        <color indexed="8"/>
        <rFont val="Times New Roman"/>
        <family val="1"/>
      </rPr>
      <t>249/ST</t>
    </r>
  </si>
  <si>
    <r>
      <t>Savienojuma spaile – stieplei, taisnais savienojums (mērspaile)</t>
    </r>
    <r>
      <rPr>
        <sz val="11"/>
        <color indexed="8"/>
        <rFont val="Times New Roman"/>
        <family val="1"/>
      </rPr>
      <t xml:space="preserve"> 237/N</t>
    </r>
  </si>
  <si>
    <r>
      <t xml:space="preserve">Savienojuma spaile – stieplei ar kopni, kopnei ar vertikālo elektrodu </t>
    </r>
    <r>
      <rPr>
        <sz val="11"/>
        <color indexed="8"/>
        <rFont val="Times New Roman"/>
        <family val="1"/>
      </rPr>
      <t>250/A-FT</t>
    </r>
  </si>
  <si>
    <r>
      <t xml:space="preserve">Savienojuma spaile – stieplei ar armatūru </t>
    </r>
    <r>
      <rPr>
        <sz val="11"/>
        <color indexed="8"/>
        <rFont val="Times New Roman"/>
        <family val="1"/>
      </rPr>
      <t>259/A</t>
    </r>
  </si>
  <si>
    <r>
      <t xml:space="preserve">Savienojuma spaile – stieplei ar metālkonstrukciju </t>
    </r>
    <r>
      <rPr>
        <sz val="11"/>
        <color indexed="8"/>
        <rFont val="Times New Roman"/>
        <family val="1"/>
      </rPr>
      <t>5010/20 FT</t>
    </r>
  </si>
  <si>
    <r>
      <t xml:space="preserve">Savienojuma spaile – stieplei ar lietus noteku </t>
    </r>
    <r>
      <rPr>
        <sz val="11"/>
        <color indexed="8"/>
        <rFont val="Times New Roman"/>
        <family val="1"/>
      </rPr>
      <t>262/A DIN</t>
    </r>
  </si>
  <si>
    <r>
      <t xml:space="preserve">Savienojuma spaile – stieplei ar vertikālo elektrodu </t>
    </r>
    <r>
      <rPr>
        <sz val="11"/>
        <color indexed="8"/>
        <rFont val="Times New Roman"/>
        <family val="1"/>
      </rPr>
      <t>253</t>
    </r>
  </si>
  <si>
    <r>
      <t xml:space="preserve">Stieples stiprinājums pie vertikālās lietus notekas, </t>
    </r>
    <r>
      <rPr>
        <sz val="11"/>
        <color indexed="8"/>
        <rFont val="Symbol"/>
        <family val="1"/>
      </rPr>
      <t>Æ</t>
    </r>
    <r>
      <rPr>
        <sz val="11"/>
        <color indexed="8"/>
        <rFont val="Times New Roman"/>
        <family val="1"/>
      </rPr>
      <t>60÷130mm 301 V</t>
    </r>
  </si>
  <si>
    <r>
      <t>Griestos iebūvēts (600×600mm moduļi) gaismeklis ar luminiscences spuldzēm 2×</t>
    </r>
    <r>
      <rPr>
        <sz val="11"/>
        <color indexed="8"/>
        <rFont val="Times New Roman"/>
        <family val="1"/>
      </rPr>
      <t>TC40W (Ra</t>
    </r>
    <r>
      <rPr>
        <sz val="11"/>
        <color indexed="8"/>
        <rFont val="Symbol"/>
        <family val="1"/>
      </rPr>
      <t>&gt;</t>
    </r>
    <r>
      <rPr>
        <sz val="11"/>
        <color indexed="8"/>
        <rFont val="Times New Roman"/>
        <family val="1"/>
      </rPr>
      <t xml:space="preserve">80), IP20, slēptā un tiešā gaisma, balts izliekts reflektors slēptai gaismai – atstarošanas koeficients </t>
    </r>
    <r>
      <rPr>
        <sz val="11"/>
        <color indexed="8"/>
        <rFont val="Symbol"/>
        <family val="1"/>
      </rPr>
      <t>³</t>
    </r>
    <r>
      <rPr>
        <sz val="11"/>
        <color indexed="8"/>
        <rFont val="Times New Roman"/>
        <family val="1"/>
      </rPr>
      <t>98%, pulētas paraboliskas restes tiešai gaismai, unificētais žilbināšanas koeficients UGR</t>
    </r>
    <r>
      <rPr>
        <vertAlign val="subscript"/>
        <sz val="11"/>
        <color indexed="8"/>
        <rFont val="Times New Roman"/>
        <family val="1"/>
      </rPr>
      <t>L</t>
    </r>
    <r>
      <rPr>
        <sz val="11"/>
        <color indexed="8"/>
        <rFont val="Times New Roman"/>
        <family val="1"/>
      </rPr>
      <t>=17.6 (</t>
    </r>
    <r>
      <rPr>
        <sz val="11"/>
        <color indexed="8"/>
        <rFont val="Symbol"/>
        <family val="1"/>
      </rPr>
      <t>£</t>
    </r>
    <r>
      <rPr>
        <sz val="11"/>
        <color indexed="8"/>
        <rFont val="Times New Roman"/>
        <family val="1"/>
      </rPr>
      <t>19), 595</t>
    </r>
    <r>
      <rPr>
        <sz val="11"/>
        <rFont val="Times New Roman"/>
        <family val="1"/>
      </rPr>
      <t>×</t>
    </r>
    <r>
      <rPr>
        <sz val="11"/>
        <color indexed="8"/>
        <rFont val="Times New Roman"/>
        <family val="1"/>
      </rPr>
      <t>595</t>
    </r>
    <r>
      <rPr>
        <sz val="11"/>
        <rFont val="Times New Roman"/>
        <family val="1"/>
      </rPr>
      <t>×111mm (klasēs)</t>
    </r>
    <r>
      <rPr>
        <sz val="11"/>
        <color indexed="8"/>
        <rFont val="Times New Roman"/>
        <family val="1"/>
      </rPr>
      <t xml:space="preserve"> Solis N M73 RPX-PSOW2TCL40 E</t>
    </r>
  </si>
  <si>
    <t>Līkums-90* 500x600 T100</t>
  </si>
  <si>
    <t>52</t>
  </si>
  <si>
    <t>Līkums-90* 500x800 T100</t>
  </si>
  <si>
    <t>53</t>
  </si>
  <si>
    <t>Līkums-90* 500x1000 T100</t>
  </si>
  <si>
    <t>54</t>
  </si>
  <si>
    <t>Līkums-90* LBR-500-1000-1 T100</t>
  </si>
  <si>
    <t>55</t>
  </si>
  <si>
    <t xml:space="preserve">Līkums-90* LBR-800-500-1 </t>
  </si>
  <si>
    <t>56</t>
  </si>
  <si>
    <t>Līkums-90* LBR-800-500-1 /600x500-1</t>
  </si>
  <si>
    <t>57</t>
  </si>
  <si>
    <t>Līkums-90* LBR-1000-400-1 T100</t>
  </si>
  <si>
    <t>58</t>
  </si>
  <si>
    <t>Līkums-90* LBR-1000-500-1 T100</t>
  </si>
  <si>
    <t>59</t>
  </si>
  <si>
    <t>60</t>
  </si>
  <si>
    <t>Līkums-90* 300x700</t>
  </si>
  <si>
    <t>61</t>
  </si>
  <si>
    <t>Līkums-90* LBXR-400-200-1 T100</t>
  </si>
  <si>
    <t>62</t>
  </si>
  <si>
    <t>Līkums-90* LBXR-500-300-1 T100</t>
  </si>
  <si>
    <t>63</t>
  </si>
  <si>
    <t>Līkums-90* LBXR-500-500-1 T100</t>
  </si>
  <si>
    <t>64</t>
  </si>
  <si>
    <t>Līkums-90* 700x300</t>
  </si>
  <si>
    <t>65</t>
  </si>
  <si>
    <t>Līkums-45* BU-100-90</t>
  </si>
  <si>
    <t>66</t>
  </si>
  <si>
    <t>67</t>
  </si>
  <si>
    <t>68</t>
  </si>
  <si>
    <t>Līkums-45* BU-200-90</t>
  </si>
  <si>
    <t>69</t>
  </si>
  <si>
    <t>T-veida veidgabals-90* TCPU-160-100</t>
  </si>
  <si>
    <t>70</t>
  </si>
  <si>
    <t>T-veida veidgabals-90* TCPU-160-125</t>
  </si>
  <si>
    <t>71</t>
  </si>
  <si>
    <t>T-veida veidgabals-90* TCPU-160-160</t>
  </si>
  <si>
    <t>72</t>
  </si>
  <si>
    <t>T-veida veidgabals-90* TCPU-200-125</t>
  </si>
  <si>
    <t>73</t>
  </si>
  <si>
    <t>T-veida veidgabals-90* TCPU-200-160</t>
  </si>
  <si>
    <t>74</t>
  </si>
  <si>
    <t>T-veida veidgabals-90* TCPU-200-200</t>
  </si>
  <si>
    <t>75</t>
  </si>
  <si>
    <t>76</t>
  </si>
  <si>
    <t>77</t>
  </si>
  <si>
    <t>T-veida veidgabals-90* TCPU-250-125</t>
  </si>
  <si>
    <t>78</t>
  </si>
  <si>
    <t>T-veida veidgabals-90* TCPU-250-160</t>
  </si>
  <si>
    <t>79</t>
  </si>
  <si>
    <t>T-veida veidgabals-90* TCPU-250-200</t>
  </si>
  <si>
    <t>80</t>
  </si>
  <si>
    <t>T-veida veidgabals-90* 315/315x200</t>
  </si>
  <si>
    <t>81</t>
  </si>
  <si>
    <t>T-veida veidgabals-90* TCPU-315-125</t>
  </si>
  <si>
    <t>82</t>
  </si>
  <si>
    <t>T-veida veidgabals-90* TCPU-315-160</t>
  </si>
  <si>
    <t>83</t>
  </si>
  <si>
    <t>T-veida veidgabals-90* TCPU-315-200</t>
  </si>
  <si>
    <t>84</t>
  </si>
  <si>
    <t>T-veida veidgabals-90* TCPU-400-400</t>
  </si>
  <si>
    <t>85</t>
  </si>
  <si>
    <t>86</t>
  </si>
  <si>
    <t>87</t>
  </si>
  <si>
    <t>88</t>
  </si>
  <si>
    <t>17-42106</t>
  </si>
  <si>
    <t>Savienojums 200/160</t>
  </si>
  <si>
    <t>Savienojums 200/200</t>
  </si>
  <si>
    <t>Savienojums 125</t>
  </si>
  <si>
    <t>Savienojums 200</t>
  </si>
  <si>
    <t>Savienojums 700x300/700x300/0/400x250</t>
  </si>
  <si>
    <t>Savienojums 400x300</t>
  </si>
  <si>
    <t>Savienojums 500x300</t>
  </si>
  <si>
    <t xml:space="preserve">Savienojums </t>
  </si>
  <si>
    <t>Savienojums 100/125</t>
  </si>
  <si>
    <t>Savienojums 125/160</t>
  </si>
  <si>
    <t>Savienojums 160/200</t>
  </si>
  <si>
    <t>Savienojums 160/200 T50</t>
  </si>
  <si>
    <t xml:space="preserve">Savienojums RGU-160-125 </t>
  </si>
  <si>
    <t>Savienojums 200/250</t>
  </si>
  <si>
    <t xml:space="preserve">Savienojums RGU-200-125 </t>
  </si>
  <si>
    <t>Savienojums 250/315</t>
  </si>
  <si>
    <t xml:space="preserve">Savienojums RGU-250-160 </t>
  </si>
  <si>
    <t>Savienojums RGU-250-200</t>
  </si>
  <si>
    <t>Savienojums RGU-315-200</t>
  </si>
  <si>
    <t>Savienojums RGU-315-250</t>
  </si>
  <si>
    <t>Savienojums RGU-400-250</t>
  </si>
  <si>
    <t>Savienojums 250/400x200</t>
  </si>
  <si>
    <t>Savienojums 400x250/400x200</t>
  </si>
  <si>
    <t>Savienojums 400x300/400x200</t>
  </si>
  <si>
    <t>Savienojums 400x300/250</t>
  </si>
  <si>
    <t>Savienojums 315/400x300</t>
  </si>
  <si>
    <t>Savienojums 315/500x300</t>
  </si>
  <si>
    <t>Savienojums 400x300/500x300</t>
  </si>
  <si>
    <t>Savienojums 500x500/315</t>
  </si>
  <si>
    <t>Savienojums 500x300/600x300</t>
  </si>
  <si>
    <t>Savienojums 500x600/300x600</t>
  </si>
  <si>
    <t>Savienojums 500x800/300x700</t>
  </si>
  <si>
    <t>Savienojums 600x600/400x1000 T100</t>
  </si>
  <si>
    <t>Savienojums 600x800/500x1000 T100</t>
  </si>
  <si>
    <t>17-42321</t>
  </si>
  <si>
    <t>Noslēgs LEPR-600-300</t>
  </si>
  <si>
    <t>Noslēgs 700x300</t>
  </si>
  <si>
    <t>17-42056</t>
  </si>
  <si>
    <t>Pieplūdes difuzors ULA125</t>
  </si>
  <si>
    <t>Pieplūdes difuzors ULA160</t>
  </si>
  <si>
    <t>Pieplūdes difuzors ULA160 T100</t>
  </si>
  <si>
    <t>Pieplūdes difuzors ULA200</t>
  </si>
  <si>
    <t>Pieplūdes difuzors ULA200 T100</t>
  </si>
  <si>
    <t>Nosūces difuzors URH100</t>
  </si>
  <si>
    <t>Nosūces difuzors URH125</t>
  </si>
  <si>
    <t>Nosūces difuzors URH160</t>
  </si>
  <si>
    <t>Nosūces difuzors URH200</t>
  </si>
  <si>
    <t>17-43001</t>
  </si>
  <si>
    <t>Gaisa izsviešanas ierīce LHR 600x600 T100</t>
  </si>
  <si>
    <t>Gaisa ieņemšanas ierīce LHR 800x800</t>
  </si>
  <si>
    <t>17-42410</t>
  </si>
  <si>
    <t>Droseļvārsts PRA315</t>
  </si>
  <si>
    <t>Droseļvārsts PTS100</t>
  </si>
  <si>
    <t>Droseļvārsts PTS125</t>
  </si>
  <si>
    <t>Droseļvārsts PTS160</t>
  </si>
  <si>
    <t>Kopā bez PVN __%</t>
  </si>
  <si>
    <t>Kopā bez PVN __% :</t>
  </si>
  <si>
    <t>PVN __% :</t>
  </si>
  <si>
    <t>Ugunsdrošības vārsts EI 60 ETPR-EI 800x500 T100</t>
  </si>
  <si>
    <t>Ugunsdrošības vārsts EI 60 ETPR-EI 1000x400 T100</t>
  </si>
  <si>
    <t>Gaisa pārplūdes reste TVA600-100</t>
  </si>
  <si>
    <t>Jumta šķersošanas kārba TGR600x600</t>
  </si>
  <si>
    <t>Jumta šķersošanas kārba TGR800x800</t>
  </si>
  <si>
    <t>17-32001</t>
  </si>
  <si>
    <t>Tīrīšanas lūkas</t>
  </si>
  <si>
    <t>Gaisa vadu stiprinājumi.</t>
  </si>
  <si>
    <t>17-41002</t>
  </si>
  <si>
    <t>Gaisa vadu izolācija 50 mm</t>
  </si>
  <si>
    <t>17-41053</t>
  </si>
  <si>
    <t>Gaisa vadu izolācija 100 mm</t>
  </si>
  <si>
    <t>Gaisa vadu hermetizācijas materiāli</t>
  </si>
  <si>
    <t>N 1 - nosūces sistēma asīs 1 - 1/1</t>
  </si>
  <si>
    <t>Gaisa vads SR100</t>
  </si>
  <si>
    <t>Gaisa vads SR125</t>
  </si>
  <si>
    <t>Gaisa vads SR160</t>
  </si>
  <si>
    <t>Gaisa vads SR200</t>
  </si>
  <si>
    <t>Gaisa vads SR250</t>
  </si>
  <si>
    <t>Gaisa vads SR250 T50</t>
  </si>
  <si>
    <t>Līkums-90 BU-125-90</t>
  </si>
  <si>
    <t>Līkums-90 BU-160-90</t>
  </si>
  <si>
    <t>Līkums-90 BU-100-90</t>
  </si>
  <si>
    <t>T-veida veidgabals-90 TCPU-100-100</t>
  </si>
  <si>
    <t>T-veida veidgabals-90 TCPU-125-125</t>
  </si>
  <si>
    <t>T-veida veidgabals-90 TCPU-160-100</t>
  </si>
  <si>
    <t>T-veida veidgabals-90 TCPU-160-160</t>
  </si>
  <si>
    <t>T-veida veidgabals-90 TCPU-200-125</t>
  </si>
  <si>
    <t>T-veida veidgabals-90 TCPU-200-160</t>
  </si>
  <si>
    <t>X-veida veidgabals 160/160/125/125</t>
  </si>
  <si>
    <t>X-veida veidgabals 250/250/200/200</t>
  </si>
  <si>
    <t>Savienojums RGU-160-100</t>
  </si>
  <si>
    <t>Savienojums RGU-160-125</t>
  </si>
  <si>
    <t>Savienojums 250/200</t>
  </si>
  <si>
    <t>Savienojums RGU-250-100</t>
  </si>
  <si>
    <t>Ugunsdrošības vārsts EI 60 ETPR-EI 250</t>
  </si>
  <si>
    <t>14-51001</t>
  </si>
  <si>
    <t>Jumta tipa nosūces ventilators komplektā ar vadības</t>
  </si>
  <si>
    <t>slēdzi un jumta pāreju - kārbu DVCI 315</t>
  </si>
  <si>
    <t>Trokšņu slāpētājs ar iekšējām lamellām TS315-1000</t>
  </si>
  <si>
    <t>N 2 - nosūces sistēma asīs 10/1 - 11</t>
  </si>
  <si>
    <t>Gaisa vads SR-200 T50</t>
  </si>
  <si>
    <t>Līkums-30 BU-200-30 T50</t>
  </si>
  <si>
    <t>Līkums-90 BU-200-90 T50</t>
  </si>
  <si>
    <t>X-veida veidgabals 200/200/125/125</t>
  </si>
  <si>
    <t>Savienojums</t>
  </si>
  <si>
    <t>Savienojums RGU-200-160</t>
  </si>
  <si>
    <t>Ugunsdrošības vārsts EI 60 ETPR-EI 200</t>
  </si>
  <si>
    <t>slēdzi un jumta pāreju - kārbu TFSK-160EC</t>
  </si>
  <si>
    <t>Trokšņu slāpētājs ar iekšējām lamellām TS250-1000</t>
  </si>
  <si>
    <t>N3- nosucessistēma no plīts viesmas darbniecības kabinetā</t>
  </si>
  <si>
    <t>Gaisa vads SR160 T50</t>
  </si>
  <si>
    <t>Gaisa vads SR160 T30</t>
  </si>
  <si>
    <t>Savienojums 160/125 T30</t>
  </si>
  <si>
    <t>Savienojums RGU-200-160 T30</t>
  </si>
  <si>
    <t>17-43208</t>
  </si>
  <si>
    <t>Exhaust air device VHL 200 315 T50</t>
  </si>
  <si>
    <t>Ugunsdrošības vārsts EI 60 ETPR-EI 160 T30</t>
  </si>
  <si>
    <t>N 4 - nosūces sistēma asīs D/1-B</t>
  </si>
  <si>
    <t xml:space="preserve">Gaisa vads SR-250 T50 </t>
  </si>
  <si>
    <t>Līkums-45 BU-100-45</t>
  </si>
  <si>
    <t>Līkums-45 BU-125-90</t>
  </si>
  <si>
    <t>Līkums-45 BU-100-90</t>
  </si>
  <si>
    <t>Līkums-45 BU-200-90</t>
  </si>
  <si>
    <t>T-veida veidgabals-90 TCPU-125-100</t>
  </si>
  <si>
    <t>T-veida veidgabals-90 TCPU-200-200</t>
  </si>
  <si>
    <t>T-veida veidgabals-90 TCPU-250-200</t>
  </si>
  <si>
    <t>Savienojums 200/125</t>
  </si>
  <si>
    <t>Savienojums RGU-125-100</t>
  </si>
  <si>
    <t>Dzesēšanas sistēmas K1 un K2.</t>
  </si>
  <si>
    <t>17-50002</t>
  </si>
  <si>
    <t>K1; Inverter kompresora multisplit ārdaļa "SANYO"</t>
  </si>
  <si>
    <t xml:space="preserve">vadības bloks SAP-CMRV3146; stiprinājumi; </t>
  </si>
  <si>
    <t>17-50001</t>
  </si>
  <si>
    <t>Griestu kasetes tipa SAP-XRV96EN iekšdaļa "SANYO"</t>
  </si>
  <si>
    <t>vadības bloks; stiprinājumi; kondensacijās sūknis</t>
  </si>
  <si>
    <t>14-00001</t>
  </si>
  <si>
    <t>Caurule ar izolāciju Cu 1/4"</t>
  </si>
  <si>
    <t>14-00002</t>
  </si>
  <si>
    <t>Caurule ar izolāciju Cu 1/2"</t>
  </si>
  <si>
    <t>K2; Inverter kompresora split ārdaļa "SANYO"</t>
  </si>
  <si>
    <t xml:space="preserve">vadības bloks SAP-CRV186EN; stiprinājumi; </t>
  </si>
  <si>
    <t>Griestu kasetes tipa  SAP-FTRV186EN iekšdaļa "SANYO"</t>
  </si>
  <si>
    <t>T-veida veidgabals- 90* 200/200/300x200</t>
  </si>
  <si>
    <t>T-veida veidgabals- 90*400x200 / 400x200/125</t>
  </si>
  <si>
    <t xml:space="preserve">T-veida veidgabals- 90*400x250 / 400x250/125 </t>
  </si>
  <si>
    <t xml:space="preserve">T-veida veidgabals- 90*400x250 / 400x250/160 </t>
  </si>
  <si>
    <t xml:space="preserve">T-veida veidgabals- 90*400x300 / 400x300/160 </t>
  </si>
  <si>
    <t>T-veida veidgabals- 90*400x300 / 400x300/200</t>
  </si>
  <si>
    <t xml:space="preserve">T-veida veidgabals- 90*500x300 / 500x300/160 </t>
  </si>
  <si>
    <t>T-veida veidgabals- 90*500x300 / 500x300/200</t>
  </si>
  <si>
    <t>T-veida veidgabals- 90*500x300 / 500x300/200 T100</t>
  </si>
  <si>
    <t xml:space="preserve">T-veida veidgabals- 90*500x500 / 500x500/200 </t>
  </si>
  <si>
    <t>T-veida veidgabals- 90*500x500 / 500x500/500X300</t>
  </si>
  <si>
    <t xml:space="preserve">T-veida veidgabals- 90*500x600 / 500x600/315 </t>
  </si>
  <si>
    <t>T-veida veidgabals- 90*500x800 / 500x800/300X500</t>
  </si>
  <si>
    <t xml:space="preserve">T-veida veidgabals- 90*500x800 / 500x800/315 </t>
  </si>
  <si>
    <t>T-veida veidgabals- 90*500x800 / 500x800/500X500 T100</t>
  </si>
  <si>
    <t xml:space="preserve">T-veida veidgabals- 90*600x300 / 600x300/200 </t>
  </si>
  <si>
    <t>X-veida veidgabals 400x200/400x200 /125/125</t>
  </si>
  <si>
    <t>T Ā M E Nr.2-4</t>
  </si>
  <si>
    <t>T Ā M E Nr.2-5</t>
  </si>
  <si>
    <t>Siltummezgls</t>
  </si>
  <si>
    <t>17-01604</t>
  </si>
  <si>
    <t>Danfoss automatiskas vadības bloks ECL300</t>
  </si>
  <si>
    <t>Danfoss automatiskas vadības bloks ECL200</t>
  </si>
  <si>
    <t>17-01623</t>
  </si>
  <si>
    <t>Danfoss karte C62</t>
  </si>
  <si>
    <t>Danfoss karte P16</t>
  </si>
  <si>
    <t>19-00606</t>
  </si>
  <si>
    <t>Danfoss turpgaitas devējs ESM11</t>
  </si>
  <si>
    <t>Danfoss iegremdējamais sensors ESMU</t>
  </si>
  <si>
    <t>Danfoss ārgaisa sensors</t>
  </si>
  <si>
    <t>17-12506</t>
  </si>
  <si>
    <t xml:space="preserve">Reflex rhc60-20 siltummainis </t>
  </si>
  <si>
    <t xml:space="preserve">Reflex rhc60-80 siltummainis </t>
  </si>
  <si>
    <t xml:space="preserve">Reflex rhc85-120 siltummainis </t>
  </si>
  <si>
    <t>17-01114</t>
  </si>
  <si>
    <t>Manometra ventilis 1/2"</t>
  </si>
  <si>
    <t>19-22102</t>
  </si>
  <si>
    <t>Manometrs 0-4 bar</t>
  </si>
  <si>
    <t>Manometrs 0-10 bar</t>
  </si>
  <si>
    <t>Termometrs 1/2" 120o</t>
  </si>
  <si>
    <t>Termometrs 1/2" 160o</t>
  </si>
  <si>
    <t>Pretvārsts 1/2"</t>
  </si>
  <si>
    <t>Pretvārsts 3/4"</t>
  </si>
  <si>
    <t>Pretvārsts 1"</t>
  </si>
  <si>
    <t>17-01104</t>
  </si>
  <si>
    <t>Netīrumu uztverējs DN65</t>
  </si>
  <si>
    <t>17-01105</t>
  </si>
  <si>
    <t>Netīrumu uztverējs DN25</t>
  </si>
  <si>
    <t>Netīrumu uztverējs DN20</t>
  </si>
  <si>
    <t>Netīrumu uztverējs DN15</t>
  </si>
  <si>
    <t>Drošības vārsts G1",/1 ¼" 3.0bar</t>
  </si>
  <si>
    <t>Drošības vārsts G½"/¾" , 3.0bar</t>
  </si>
  <si>
    <t>Drošības vārsts 3/4", 8bar</t>
  </si>
  <si>
    <t>17-20007</t>
  </si>
  <si>
    <t>Reflex izplešanas trauks 140 litri 6 bar</t>
  </si>
  <si>
    <t>Refleks izplešanas trauka pieslēguma ventilis 1"x1"</t>
  </si>
  <si>
    <t>17-20003</t>
  </si>
  <si>
    <t>Reflex izplešanas trauks 35 litri 6 bar</t>
  </si>
  <si>
    <t>17-01001</t>
  </si>
  <si>
    <t>Refleks izplešanas trauka pieslēguma ventilis ¾"x¾"</t>
  </si>
  <si>
    <t>17-25302</t>
  </si>
  <si>
    <t>Sūkņa pieslēgums uzgriezn. DN50</t>
  </si>
  <si>
    <t>Sūkņa pieslēgums uzgriezn. DN32</t>
  </si>
  <si>
    <t>17-25203</t>
  </si>
  <si>
    <t>Sūknis cirk. Wilo TOP-E 50/1-7 LON PN 6/10</t>
  </si>
  <si>
    <t>17-25101</t>
  </si>
  <si>
    <t>Sūknis cirk. Wilo TOP-E 30/1-7 LON PN 10</t>
  </si>
  <si>
    <t>17-25001</t>
  </si>
  <si>
    <t>Sūknis cirk. Wilo Star-Z 15 CircoStar  PN10</t>
  </si>
  <si>
    <t>17-01201</t>
  </si>
  <si>
    <t>Naval ventilis  DN65 PN25</t>
  </si>
  <si>
    <t>Naval ventilis  DN50 PN25</t>
  </si>
  <si>
    <t>Naval ventilis  DN32 PN40</t>
  </si>
  <si>
    <t>Naval ventilis  DN15 PN40</t>
  </si>
  <si>
    <t>Lodveida ventilis  DN65</t>
  </si>
  <si>
    <t>Lodveida ventilis  DN32</t>
  </si>
  <si>
    <t>Lodveida ventilis  DN25</t>
  </si>
  <si>
    <t>Lodveida ventilis  DN20</t>
  </si>
  <si>
    <t>Lodveida ventilis 1/2"</t>
  </si>
  <si>
    <t>17-01403</t>
  </si>
  <si>
    <t>Danfoss divvirzienu vārsts vārsts VM2-25, PN16 Kvs 8.0 150°C ar AMV20 motoru</t>
  </si>
  <si>
    <t>Danfoss divvirzienu vārsts vārsts VM2-20, PN16 Kvs 4.0 150°C ar AMV10 motoru</t>
  </si>
  <si>
    <t>Danfoss divvirzienu vārsts vārsts VM2-20, PN16 Kvs 4.0 150°C ar AMV30 motoru</t>
  </si>
  <si>
    <t>Danfoss diferencspiediena kontroles vārsts VFG 2/AFP DN32, Kvs16</t>
  </si>
  <si>
    <t>Kamstrup siltumskaitītājs MULTICAL III DN25, Qnom 6.0</t>
  </si>
  <si>
    <t>17-12507</t>
  </si>
  <si>
    <t>Karstā ūdens mērītājs DN15, Qnom=1,5m3/h</t>
  </si>
  <si>
    <t>Aukstā ūdens mērītājs DN15, Qnom=1,5m3/h</t>
  </si>
  <si>
    <t>14-00362</t>
  </si>
  <si>
    <t>Tērauda caurule ∅76.1*2.9</t>
  </si>
  <si>
    <t>Tērauda caurule ∅60.3*2.9</t>
  </si>
  <si>
    <t>Tērauda caurule ∅42.4x2.6</t>
  </si>
  <si>
    <t xml:space="preserve">Akmens vates izolācijas čaulas </t>
  </si>
  <si>
    <t>Caurules, vedgabali, stiprinājumi</t>
  </si>
  <si>
    <t>T Ā M E Nr.2-6</t>
  </si>
  <si>
    <t>Elektromontāžas darbi</t>
  </si>
  <si>
    <t>T Ā M E Nr.2-7</t>
  </si>
  <si>
    <t>19-10002</t>
  </si>
  <si>
    <t>alumīnija kompozīta paneļi, FR klase</t>
  </si>
  <si>
    <t>alumīnija kompozīta paneļiem</t>
  </si>
  <si>
    <t>alumīnija apakškonstrukcijas karkass</t>
  </si>
  <si>
    <t>Galvenās ieejas dz.betona portāla apdare ar</t>
  </si>
  <si>
    <t>vertikālās tērauda kāpnes VK-1; h=3,0m</t>
  </si>
  <si>
    <t xml:space="preserve">Tērauda konstrukcijas kāpņu, piekļūšanai </t>
  </si>
  <si>
    <t>pie lūkām uz bēniņiem, montāža</t>
  </si>
  <si>
    <t>Dekoratīvo logu žalūziju uzstādīšana</t>
  </si>
  <si>
    <t>žalūzijas DŽ-1 (necaurspīdīgas); 1770x2000</t>
  </si>
  <si>
    <t>Radiatoru koka aizsargvairogu montāža</t>
  </si>
  <si>
    <t>ēvelētas koka brusas 50x50mm</t>
  </si>
  <si>
    <t>ēvelēti dēļi 70x24mm</t>
  </si>
  <si>
    <t>Aizsargvairogu špaktelēšana un krāsošana</t>
  </si>
  <si>
    <t>špaktele kokam</t>
  </si>
  <si>
    <t>Smilšu  izlīdzinošais slānis b=50mm</t>
  </si>
  <si>
    <r>
      <t>m</t>
    </r>
    <r>
      <rPr>
        <vertAlign val="superscript"/>
        <sz val="11"/>
        <color indexed="8"/>
        <rFont val="Times New Roman"/>
        <family val="1"/>
      </rPr>
      <t>2</t>
    </r>
  </si>
  <si>
    <t>(platums 550 mm) izbūve</t>
  </si>
  <si>
    <t xml:space="preserve">Betona bruģakmens aizsargapmales </t>
  </si>
  <si>
    <t>betona bruģakmens 60mm (pelēks)</t>
  </si>
  <si>
    <t>11-105</t>
  </si>
  <si>
    <t>Betona bortapmaļu uzstādīšana</t>
  </si>
  <si>
    <t>bortapmales BR 20.8.100</t>
  </si>
  <si>
    <t>betons B20</t>
  </si>
  <si>
    <t>Galvenās ieejas kolonnu ar portālu</t>
  </si>
  <si>
    <t>Monolīto kolonnu un portāla stiegrošana</t>
  </si>
  <si>
    <t>Tips 4</t>
  </si>
  <si>
    <t>H7-20</t>
  </si>
  <si>
    <t>Monolītā slāņa stiegrošana</t>
  </si>
  <si>
    <t>11-69</t>
  </si>
  <si>
    <t>Cementa javas izlīdzinošais</t>
  </si>
  <si>
    <t>slānis b=23-25mm</t>
  </si>
  <si>
    <t>Pašizlīdzinošais slānis b=5mm</t>
  </si>
  <si>
    <t>pašizlīdzinošais sastāvs</t>
  </si>
  <si>
    <t>H7-33</t>
  </si>
  <si>
    <t>Linoleja segums</t>
  </si>
  <si>
    <t>poliuretāna līme</t>
  </si>
  <si>
    <t>Tips 7</t>
  </si>
  <si>
    <t>Cementa javas slīpuma veidošanas</t>
  </si>
  <si>
    <t>slānis b=10-50mm</t>
  </si>
  <si>
    <t>akmens sala izturīgas flīzes</t>
  </si>
  <si>
    <t>spec.salaizturīga līme</t>
  </si>
  <si>
    <t>slānis b=20mm</t>
  </si>
  <si>
    <t>Grīdas skaņu izolācija</t>
  </si>
  <si>
    <t>slānis b=0-20mm</t>
  </si>
  <si>
    <t>Tips 9</t>
  </si>
  <si>
    <t>Monolītā dz.betona slāņa b=60mm</t>
  </si>
  <si>
    <t>Tips 11</t>
  </si>
  <si>
    <t>Grīdu tvaiku izolācija</t>
  </si>
  <si>
    <t>H6-19</t>
  </si>
  <si>
    <t>kokmateriāli</t>
  </si>
  <si>
    <t>kalumi</t>
  </si>
  <si>
    <t>antiseptikas pasta</t>
  </si>
  <si>
    <t>11-63</t>
  </si>
  <si>
    <t>H6-53</t>
  </si>
  <si>
    <t>Gulšņu antiseptēšana</t>
  </si>
  <si>
    <t>antiseptikas šķīdums</t>
  </si>
  <si>
    <t>iestrādāšana ar mehānismu</t>
  </si>
  <si>
    <t xml:space="preserve">beramā vate Paroc BLT9 </t>
  </si>
  <si>
    <t>H6-35</t>
  </si>
  <si>
    <t>Retināts koka dēļu klājs</t>
  </si>
  <si>
    <t>naglas</t>
  </si>
  <si>
    <t>Koka dēļu antiseptēšana</t>
  </si>
  <si>
    <t>11-54</t>
  </si>
  <si>
    <t>Elastīga starplika virs gulšņiem</t>
  </si>
  <si>
    <t>ēvelēti dēļi b=24mm</t>
  </si>
  <si>
    <t>H7-30</t>
  </si>
  <si>
    <t>OSB plātņu segums</t>
  </si>
  <si>
    <t>Grīdas pašizlīdzinošais slānis b=5mm</t>
  </si>
  <si>
    <t>H6-1</t>
  </si>
  <si>
    <t>metāla stiprinājumi</t>
  </si>
  <si>
    <t>H7-36</t>
  </si>
  <si>
    <t>H7-34</t>
  </si>
  <si>
    <t>grīdlīstes</t>
  </si>
  <si>
    <t>k=1,5</t>
  </si>
  <si>
    <t>tas pats KS-2; 1000x2000</t>
  </si>
  <si>
    <t>Sienas</t>
  </si>
  <si>
    <t>15-264</t>
  </si>
  <si>
    <t>Mūra sienu apmetums</t>
  </si>
  <si>
    <t>15-216</t>
  </si>
  <si>
    <t>H6-51</t>
  </si>
  <si>
    <t>karkasa vērtība</t>
  </si>
  <si>
    <t>15-277</t>
  </si>
  <si>
    <t>H9-64</t>
  </si>
  <si>
    <t>un krāsošana</t>
  </si>
  <si>
    <t>H9-79</t>
  </si>
  <si>
    <t>H9-102</t>
  </si>
  <si>
    <t>Sienu flīzēšana</t>
  </si>
  <si>
    <t>keramiskās flīzes</t>
  </si>
  <si>
    <t>12-154</t>
  </si>
  <si>
    <t>Griesti</t>
  </si>
  <si>
    <t>34-316</t>
  </si>
  <si>
    <t>Piekārto griestu ierīkošana</t>
  </si>
  <si>
    <t>fibrolīta apdares plātne 600x600mm</t>
  </si>
  <si>
    <t>Saliekamā dz.betona pakāpienu BP-1</t>
  </si>
  <si>
    <t>1200x275x169(h) mm montāža</t>
  </si>
  <si>
    <t>cementa java</t>
  </si>
  <si>
    <t>dz.betona pakāpieni 1200x275x169(h) mm</t>
  </si>
  <si>
    <t xml:space="preserve">Kāpņu pakāpienu virsmas špaktelēšana, </t>
  </si>
  <si>
    <t>epoksīda pārklājuma izveidošana</t>
  </si>
  <si>
    <t>un uzstādīšana pie sienām</t>
  </si>
  <si>
    <t>Kāpņu tērauda margu stiprinājumu krāsošana</t>
  </si>
  <si>
    <t>Monolītā dz.betona plātņu betonēšana</t>
  </si>
  <si>
    <t>Kāpnes K-4</t>
  </si>
  <si>
    <t>Metāla konstrukcijas kāpņu (3 pakāpieni)</t>
  </si>
  <si>
    <t>izgatavošana un montāža bēniņu stāvā</t>
  </si>
  <si>
    <t>Ieejas laukumiņš IL-1 ar kāpnēm un pandusiem</t>
  </si>
  <si>
    <t>Grunts līdzināšana un pamatnes blietēšana</t>
  </si>
  <si>
    <t>Monolītā dz.betona kāpņu pamatnes</t>
  </si>
  <si>
    <t>un pandusu betonēšana</t>
  </si>
  <si>
    <t>Kāpņu pamatnes un pandusu stiegrošana</t>
  </si>
  <si>
    <t>betona pakāpieni 350x150(h)mm</t>
  </si>
  <si>
    <t>betona pakāpienu pamatnes 330x40(h)mm</t>
  </si>
  <si>
    <t xml:space="preserve">Ieejas laukumiņš IL-2 ar kāpnēm </t>
  </si>
  <si>
    <t>Monolītā dz.betona kāpņu un pamatnes</t>
  </si>
  <si>
    <t>Jumta nesošo koka konstrukciju montāža</t>
  </si>
  <si>
    <t>zāģmateriāli (dažādi izmēri) &lt; C16 klase</t>
  </si>
  <si>
    <t>koka detaļu savienotāji (cinkoti)</t>
  </si>
  <si>
    <t>bultskrūves M12 un citi stiprinājumi</t>
  </si>
  <si>
    <t xml:space="preserve">Koka konstrukciju apstrāde ar antiseptiķi un </t>
  </si>
  <si>
    <t>antipirēnu</t>
  </si>
  <si>
    <t>Tips JT-1</t>
  </si>
  <si>
    <t>Antikondensāta izolācijas ieklāšana</t>
  </si>
  <si>
    <t>antikondensāta plēve TAK (vai analogs)</t>
  </si>
  <si>
    <t>antiseptēti zāģmateriāli</t>
  </si>
  <si>
    <t>Retināta dēļu klāja 32x100 mm izbūve</t>
  </si>
  <si>
    <t>koka latas 30x50 mm</t>
  </si>
  <si>
    <t xml:space="preserve"> 11-29</t>
  </si>
  <si>
    <t>Bēniņu lūku montāža</t>
  </si>
  <si>
    <t>ugunsdroša lūka 1200x800,BL-1</t>
  </si>
  <si>
    <t>Aprēķins</t>
  </si>
  <si>
    <t>R11-51</t>
  </si>
  <si>
    <t>WC aprīkojums invalīdu tualetei</t>
  </si>
  <si>
    <t>Aizsargapmales šķembu sagatavošanas</t>
  </si>
  <si>
    <t>slānis b=100mm</t>
  </si>
  <si>
    <t>Celtniecības darbu tiešās izmaksas kopā:</t>
  </si>
  <si>
    <t>KOPSAVILKUMA aprēķins Nr.2</t>
  </si>
  <si>
    <t xml:space="preserve">Sienu špaktelēšana un mirtumizturīgs emulsijas </t>
  </si>
  <si>
    <t>akust.minerālšķ.piekārtie griesti; 600x600mm</t>
  </si>
  <si>
    <t>tas pats mirtumizturīgie; 600x600mm</t>
  </si>
  <si>
    <t>ugunsdr.riģipsis GKF 12.5mm, A2, EI60</t>
  </si>
  <si>
    <t>Griestu riģipša apšuvums 2 kārtās</t>
  </si>
  <si>
    <t>Griestu riģipša apšuvums 2 kārtās bēniņstāvā</t>
  </si>
  <si>
    <t>koka karkass 50x50mm, solis 600 mm</t>
  </si>
  <si>
    <t>akmens vate Paroc UNS37, b=50 mm</t>
  </si>
  <si>
    <t>Dz.betona virsmu pārrīvēšana</t>
  </si>
  <si>
    <t>Betona un riģipša virsmas špaktelēšana</t>
  </si>
  <si>
    <t>Vivaplast 12 (vai analogs)</t>
  </si>
  <si>
    <t>Sastatņu montāža, demontāža</t>
  </si>
  <si>
    <t>sastatņu noma (3 mēneši)</t>
  </si>
  <si>
    <t>Fasāžu apdares apakškonstrukcijas montāža</t>
  </si>
  <si>
    <t>kronšteini (kompl.ar dībeļiem un skrūvēm)</t>
  </si>
  <si>
    <t>apakškonstrukcijas SARAY 7635, 7636 (vai</t>
  </si>
  <si>
    <t>analogas) kronšteini</t>
  </si>
  <si>
    <t>tas pats, SARAY 7601 (vai analogas)</t>
  </si>
  <si>
    <t>tas pats, SARAY 1306 (vai analogas)</t>
  </si>
  <si>
    <t>Āsienu siltināšana ar akmens vati 150 mm</t>
  </si>
  <si>
    <t>akmens vate Paroc FAS4 (vai analoga), b=150</t>
  </si>
  <si>
    <t>Fasāžu apdare ar SARAY 7634 (vai analogām)</t>
  </si>
  <si>
    <t>alumīnija prof.loksnēm (2mm) dažādos toņos</t>
  </si>
  <si>
    <t>SARAY EPIL 200 (80mm)</t>
  </si>
  <si>
    <t>SARAY ALUMINIUM 7634, 250mm</t>
  </si>
  <si>
    <t>Logu un durvju ailu siltināšana</t>
  </si>
  <si>
    <t>cietā akmens vates loksne WAS 25t, 30mm</t>
  </si>
  <si>
    <t xml:space="preserve">Logu un durvju ailu apdare ar alumīnija </t>
  </si>
  <si>
    <t>starta profils SARAY 8269</t>
  </si>
  <si>
    <t>skrūves vai kniedes (nerūsēj.)</t>
  </si>
  <si>
    <t>analogām) apdares plāksnēm uz spec.līmes</t>
  </si>
  <si>
    <t>apdares plāksnes Tempsi Granito, 10mm</t>
  </si>
  <si>
    <t>Penosil Polystyrol FixFoam līme, 750ml</t>
  </si>
  <si>
    <t>EPDM šuvju lenta 30mm x 30m</t>
  </si>
  <si>
    <t>stūra profils, tonis RR21</t>
  </si>
  <si>
    <t xml:space="preserve">Cokola apdare ar Tempsi Zoccolo (vai </t>
  </si>
  <si>
    <t>Apkure</t>
  </si>
  <si>
    <t>Ventilācija</t>
  </si>
  <si>
    <t>Apsardzes signalizācija</t>
  </si>
  <si>
    <t>Videonovērošana</t>
  </si>
  <si>
    <t>Automātiskās ugunsgrēka atklāšanas un trauksmes sistēma</t>
  </si>
  <si>
    <t>Balss ugunsgrēka izziņošanas sistēma</t>
  </si>
  <si>
    <t>KOPSAVILKUMA aprēķins Nr.3</t>
  </si>
  <si>
    <t>3-2</t>
  </si>
  <si>
    <t>Lifta montāža</t>
  </si>
  <si>
    <t xml:space="preserve">               Tāmes izmaksas: </t>
  </si>
  <si>
    <t>Pamatojums: specifikācija</t>
  </si>
  <si>
    <t>3</t>
  </si>
  <si>
    <t>un uzstādīšana</t>
  </si>
  <si>
    <t>Pasūtītājs:                 Ķekavas novada pašvaldība</t>
  </si>
  <si>
    <t>Objekta nosaukums:   Ķekavas sākumskolas 3B korpusa jaunbūve</t>
  </si>
  <si>
    <t>Būves nosaukums:     Ķekavas sākumskola</t>
  </si>
  <si>
    <t>Objekta adrese:          Nākotnes iela 1C, Ķekava, Ķekavas novads</t>
  </si>
  <si>
    <t>Pasūtījuma Nr.           183</t>
  </si>
  <si>
    <t>Būves nosaukums:</t>
  </si>
  <si>
    <t>Ķekavas sākumskola</t>
  </si>
  <si>
    <t>Ķekavas novada pašvaldība</t>
  </si>
  <si>
    <t>Ķekavas sākumskolas 3B korpusa jaunbūve</t>
  </si>
  <si>
    <t>Nākotnes iela 1C, Ķekava, Ķekavas novads</t>
  </si>
  <si>
    <t>KOPSAVILKUMA aprēķins Nr.4</t>
  </si>
  <si>
    <t>Ārējie ūdensvada Ū1 tīkli</t>
  </si>
  <si>
    <t>Ārējie sadzīves kanalizācijas K1 tīkli</t>
  </si>
  <si>
    <t>4</t>
  </si>
  <si>
    <t>Ārējie lietus kanalizācijas K2 tīkli</t>
  </si>
  <si>
    <t>6</t>
  </si>
  <si>
    <t>7</t>
  </si>
  <si>
    <t>Kabeļu kanalizācijas izbūve</t>
  </si>
  <si>
    <t>8</t>
  </si>
  <si>
    <t>Kopējā normatīvā darbietilpība, c/h</t>
  </si>
  <si>
    <t>Kopējās tāmju</t>
  </si>
  <si>
    <t>Nr.p.k.</t>
  </si>
  <si>
    <t>Tāmes Nr.</t>
  </si>
  <si>
    <t>Tāmes izmaksu nosaukums</t>
  </si>
  <si>
    <t>izmaksas</t>
  </si>
  <si>
    <t xml:space="preserve">  /Ls/</t>
  </si>
  <si>
    <t>Kopsavilkuma aprēķins Nr.1</t>
  </si>
  <si>
    <t>Vispārceltnieciskie darbi</t>
  </si>
  <si>
    <t>Kopsavilkuma aprēķins Nr.2</t>
  </si>
  <si>
    <t>Logu un durvju ailu riģipša plātņu apšuvums</t>
  </si>
  <si>
    <t>parastais riģipsis</t>
  </si>
  <si>
    <t>Durvju un logu ailu apmetums</t>
  </si>
  <si>
    <t>emulsijas krāsojums</t>
  </si>
  <si>
    <t xml:space="preserve">Logu un durvju ailsānu špaktelēšana un </t>
  </si>
  <si>
    <t>Kolonnu apmetuma špaktelēšana un krāsošana</t>
  </si>
  <si>
    <t>Kolonnu apmetums</t>
  </si>
  <si>
    <t>Sienu špaktelēšana un emulsijas krāsojums</t>
  </si>
  <si>
    <t>gruntskrāsa Vivaplast primer (vai analogs)</t>
  </si>
  <si>
    <t>Vivaplast 20 (vai analogs)</t>
  </si>
  <si>
    <t>mitrumizt.emulsijas krāsa Luja (vai analogs)</t>
  </si>
  <si>
    <t xml:space="preserve">Sienu hidroizolācija ar MIRA (vai analogu) </t>
  </si>
  <si>
    <t>sastāvu sanmezglos</t>
  </si>
  <si>
    <t>Pamatu siltumizolācija b=100mm</t>
  </si>
  <si>
    <t>putupolistirols (ekstrudēts) 100 mm</t>
  </si>
  <si>
    <t>t.m.</t>
  </si>
  <si>
    <t>PE caurule d75mm</t>
  </si>
  <si>
    <t>PE caurule d110mm</t>
  </si>
  <si>
    <t>Stikla plīšanas detektors GROW GBD-2</t>
  </si>
  <si>
    <t>19-11202</t>
  </si>
  <si>
    <t>Kabelis CQR8-0.22</t>
  </si>
  <si>
    <t>Kabelis CQR4-0.22</t>
  </si>
  <si>
    <t>Kabelis UPT4x2x0.5</t>
  </si>
  <si>
    <t>19-01001</t>
  </si>
  <si>
    <t>Poliplasta caurule Dn25</t>
  </si>
  <si>
    <t>Poliplasta caurule Dn50</t>
  </si>
  <si>
    <t>Montāžas materiāli</t>
  </si>
  <si>
    <t>T Ā M E Nr.2-8</t>
  </si>
  <si>
    <t>19-30453</t>
  </si>
  <si>
    <t>Digitālā videoieraksta sistēma ENEO DMR-5016/1.5</t>
  </si>
  <si>
    <t>19-30551</t>
  </si>
  <si>
    <t>22" LCD monitors</t>
  </si>
  <si>
    <t>19-20601</t>
  </si>
  <si>
    <t>Dators-PC INTEL CORE 15 4Gb DDRII Video CARD</t>
  </si>
  <si>
    <t>2xDVI HDD 250Gb SATAII OS Windows 7x64</t>
  </si>
  <si>
    <t>19-30001</t>
  </si>
  <si>
    <t>Dienas/nakts videokamera ENEO VKCD-1329/IR</t>
  </si>
  <si>
    <t>19-10401</t>
  </si>
  <si>
    <t>Barošanas bloks ENEO VT-PS12DC-8</t>
  </si>
  <si>
    <t>18-15201</t>
  </si>
  <si>
    <t>Elektrorozete V/A</t>
  </si>
  <si>
    <t>Rezerves barošanas avots APC Back-UPS CS 500</t>
  </si>
  <si>
    <t>19-31001</t>
  </si>
  <si>
    <t>Koksiālais kabelis RG-59</t>
  </si>
  <si>
    <t>18-05011</t>
  </si>
  <si>
    <t>Elektrobarošanas kabelis MMJ 3x0.75</t>
  </si>
  <si>
    <t>Elektrobarošanas kabelis MMJ 3x1.5</t>
  </si>
  <si>
    <t>18-12401</t>
  </si>
  <si>
    <t>V/A elektrosadales skapis 8 mod.vietām</t>
  </si>
  <si>
    <t>18-13801</t>
  </si>
  <si>
    <t>Automatslēdzis B6A</t>
  </si>
  <si>
    <t>19-00003</t>
  </si>
  <si>
    <t>19-00006</t>
  </si>
  <si>
    <t>kp1</t>
  </si>
  <si>
    <t>Rezerves barošanas avots Orvaldi 1500 Pro sinusoida</t>
  </si>
  <si>
    <t>T Ā M E Nr.2-9</t>
  </si>
  <si>
    <t>T Ā M E Nr.2-10</t>
  </si>
  <si>
    <t>19-00055</t>
  </si>
  <si>
    <t>Uztveršanas un kontroles centrs ESMI FHL NET</t>
  </si>
  <si>
    <t>19-00323</t>
  </si>
  <si>
    <t>FX licenzes atslēga LICENCE KEY</t>
  </si>
  <si>
    <t>19-00312</t>
  </si>
  <si>
    <t>Detektoru plate FX-ALCB</t>
  </si>
  <si>
    <t>19-00101</t>
  </si>
  <si>
    <t>Akumulatoru batarija 12V 17A</t>
  </si>
  <si>
    <t>19-00213</t>
  </si>
  <si>
    <t>Papildus akumulatoru skapis FX-BAT</t>
  </si>
  <si>
    <t>19-00601</t>
  </si>
  <si>
    <t>Adrešu sirēna ar detektoru bāzi ESI-20</t>
  </si>
  <si>
    <t>19-00602</t>
  </si>
  <si>
    <t>Bāze izolātors EBI-11</t>
  </si>
  <si>
    <t>19-00362</t>
  </si>
  <si>
    <t>Adrešu siltuma detektors EDI-50</t>
  </si>
  <si>
    <t>19-00301</t>
  </si>
  <si>
    <t>Adrešu dūmu detektors EDI-20</t>
  </si>
  <si>
    <t>19-00603</t>
  </si>
  <si>
    <t>Detektoru pamatne EBI-10</t>
  </si>
  <si>
    <t>19-00654</t>
  </si>
  <si>
    <t>Adresu ugunstrauksme ziņojumu poga EPP-20</t>
  </si>
  <si>
    <t>19-00674</t>
  </si>
  <si>
    <t>Konvencionālo zonu modulis+kārba EMI-310/CZ</t>
  </si>
  <si>
    <t>19-00675</t>
  </si>
  <si>
    <t>Izejas modulis+kārba EMI-301</t>
  </si>
  <si>
    <t>19-00676</t>
  </si>
  <si>
    <t>Ieejas/izejas modulis+kārba EM-311</t>
  </si>
  <si>
    <t>Sirēna ar stroblampu FLASHNI</t>
  </si>
  <si>
    <t>Adrešu sirēna  ESI-50</t>
  </si>
  <si>
    <t>19-00201</t>
  </si>
  <si>
    <t>Konvencionālais dūmu detektors NB338-2</t>
  </si>
  <si>
    <t>19-00403</t>
  </si>
  <si>
    <t>Iznesamais gaimas indikators VSU-01</t>
  </si>
  <si>
    <t>Detektoru marķējums</t>
  </si>
  <si>
    <t>19-00801</t>
  </si>
  <si>
    <t>Signalizācijas kabelis FRHF SR114H 2x1+E E30</t>
  </si>
  <si>
    <t>19-00802</t>
  </si>
  <si>
    <t>Elektrobarošanas kabelis (N)HXH-FF 3x1.5 E30</t>
  </si>
  <si>
    <t>19-02301</t>
  </si>
  <si>
    <t>Tīkla kontrolieris PRS-NCO-B, 2U</t>
  </si>
  <si>
    <t>19-02302</t>
  </si>
  <si>
    <t>Jaudas pastiprinātājs LBB4428/00, 2U</t>
  </si>
  <si>
    <t>19-02303</t>
  </si>
  <si>
    <t>CD/DWD/FM 2U PLN-DVDT</t>
  </si>
  <si>
    <t>19-02310</t>
  </si>
  <si>
    <t>Mikrofona konsoles klaviatūra LBB4432/00</t>
  </si>
  <si>
    <t>Mikrofona konsoles "interfeiss"PRS-CSI</t>
  </si>
  <si>
    <t>Mikrofona konsole PRS-CSR</t>
  </si>
  <si>
    <t>19-02354</t>
  </si>
  <si>
    <t>Akumulatoru lādētājs PRS-48CH12</t>
  </si>
  <si>
    <t>Akumulatoru baterija SBL 100-12i</t>
  </si>
  <si>
    <t>19-02022</t>
  </si>
  <si>
    <t>Sienas skalrunis 1.5W LBI-UW06-L</t>
  </si>
  <si>
    <r>
      <t xml:space="preserve">Griestos iebūvēts gaismeklis ar luminiscences spuldzēm </t>
    </r>
    <r>
      <rPr>
        <sz val="11"/>
        <color indexed="8"/>
        <rFont val="Times New Roman"/>
        <family val="1"/>
      </rPr>
      <t>2</t>
    </r>
    <r>
      <rPr>
        <sz val="11"/>
        <rFont val="Times New Roman"/>
        <family val="1"/>
      </rPr>
      <t>×</t>
    </r>
    <r>
      <rPr>
        <sz val="11"/>
        <color indexed="8"/>
        <rFont val="Times New Roman"/>
        <family val="1"/>
      </rPr>
      <t xml:space="preserve">TC-D(EL)26W, IP20, pulēts alumīnija reflektors, </t>
    </r>
    <r>
      <rPr>
        <sz val="11"/>
        <color indexed="8"/>
        <rFont val="Symbol"/>
        <family val="1"/>
      </rPr>
      <t>Æ</t>
    </r>
    <r>
      <rPr>
        <sz val="11"/>
        <color indexed="8"/>
        <rFont val="Times New Roman"/>
        <family val="1"/>
      </rPr>
      <t>200mm Ambiella C HR2TCD26E</t>
    </r>
  </si>
  <si>
    <r>
      <t xml:space="preserve">Griestos iebūvēts gaismeklis ar luminiscences spuldzēm </t>
    </r>
    <r>
      <rPr>
        <sz val="11"/>
        <color indexed="8"/>
        <rFont val="Times New Roman"/>
        <family val="1"/>
      </rPr>
      <t>2</t>
    </r>
    <r>
      <rPr>
        <sz val="11"/>
        <rFont val="Times New Roman"/>
        <family val="1"/>
      </rPr>
      <t>×</t>
    </r>
    <r>
      <rPr>
        <sz val="11"/>
        <color indexed="8"/>
        <rFont val="Times New Roman"/>
        <family val="1"/>
      </rPr>
      <t xml:space="preserve">TC-D(EL)26W, IP20, pulēts alumīnija reflektors, ar iebūvētu bateriju 3 (1) stundu autonomam darbam, </t>
    </r>
    <r>
      <rPr>
        <sz val="11"/>
        <color indexed="8"/>
        <rFont val="Symbol"/>
        <family val="1"/>
      </rPr>
      <t>Æ</t>
    </r>
    <r>
      <rPr>
        <sz val="11"/>
        <color indexed="8"/>
        <rFont val="Times New Roman"/>
        <family val="1"/>
      </rPr>
      <t>200mm Ambiella  CHR2TCD26EEB3h</t>
    </r>
  </si>
  <si>
    <r>
      <t>Matēta stikla dekors „</t>
    </r>
    <r>
      <rPr>
        <sz val="11"/>
        <color indexed="8"/>
        <rFont val="Times New Roman"/>
        <family val="1"/>
      </rPr>
      <t>Ambiella C”, IP43, komplektā ar stiprinājumiem Ambiella DA- TM</t>
    </r>
  </si>
  <si>
    <r>
      <t xml:space="preserve">Uz sienas stiprināms lineārs gaismeklis ar luminiscences spuldzi – </t>
    </r>
    <r>
      <rPr>
        <sz val="11"/>
        <color indexed="8"/>
        <rFont val="Times New Roman"/>
        <family val="1"/>
      </rPr>
      <t>1</t>
    </r>
    <r>
      <rPr>
        <sz val="11"/>
        <rFont val="Times New Roman"/>
        <family val="1"/>
      </rPr>
      <t>×</t>
    </r>
    <r>
      <rPr>
        <sz val="11"/>
        <color indexed="8"/>
        <rFont val="Times New Roman"/>
        <family val="1"/>
      </rPr>
      <t>14W, IP40, balts izkliedētājs, 600</t>
    </r>
    <r>
      <rPr>
        <sz val="11"/>
        <rFont val="Times New Roman"/>
        <family val="1"/>
      </rPr>
      <t xml:space="preserve">×111×88mm </t>
    </r>
    <r>
      <rPr>
        <sz val="11"/>
        <color indexed="8"/>
        <rFont val="Times New Roman"/>
        <family val="1"/>
      </rPr>
      <t>6651/14E</t>
    </r>
  </si>
  <si>
    <r>
      <t xml:space="preserve">Uz sienas stiprināms lineārs gaismeklis ar luminiscences spuldzi – </t>
    </r>
    <r>
      <rPr>
        <sz val="11"/>
        <color indexed="8"/>
        <rFont val="Times New Roman"/>
        <family val="1"/>
      </rPr>
      <t>1</t>
    </r>
    <r>
      <rPr>
        <sz val="11"/>
        <rFont val="Times New Roman"/>
        <family val="1"/>
      </rPr>
      <t>×</t>
    </r>
    <r>
      <rPr>
        <sz val="11"/>
        <color indexed="8"/>
        <rFont val="Times New Roman"/>
        <family val="1"/>
      </rPr>
      <t>14W, IP40, balts izkliedētājs, 600</t>
    </r>
    <r>
      <rPr>
        <sz val="11"/>
        <rFont val="Times New Roman"/>
        <family val="1"/>
      </rPr>
      <t>×111×88mm, ar iebūvētu slēdzi</t>
    </r>
    <r>
      <rPr>
        <sz val="11"/>
        <color indexed="8"/>
        <rFont val="Times New Roman"/>
        <family val="1"/>
      </rPr>
      <t>6 651S/14 E</t>
    </r>
  </si>
  <si>
    <r>
      <t xml:space="preserve">Pie griestiem stiprināms lineārs gaismeklis ar luminiscences spuldzēm – 2×T5 </t>
    </r>
    <r>
      <rPr>
        <sz val="11"/>
        <color indexed="8"/>
        <rFont val="Times New Roman"/>
        <family val="1"/>
      </rPr>
      <t>49W, IP50, balts plastikāta plafons, 1285</t>
    </r>
    <r>
      <rPr>
        <sz val="11"/>
        <rFont val="Times New Roman"/>
        <family val="1"/>
      </rPr>
      <t xml:space="preserve">×200×95mm </t>
    </r>
    <r>
      <rPr>
        <sz val="11"/>
        <color indexed="8"/>
        <rFont val="Times New Roman"/>
        <family val="1"/>
      </rPr>
      <t>3452N/35/49 E</t>
    </r>
  </si>
  <si>
    <r>
      <t xml:space="preserve">Pie griestiem stiprināms lineārs gaismeklis ar luminiscences spuldzēm – 2×T5 </t>
    </r>
    <r>
      <rPr>
        <sz val="11"/>
        <color indexed="8"/>
        <rFont val="Times New Roman"/>
        <family val="1"/>
      </rPr>
      <t>49W, IP50, balts plastikāta plafons, ar iebūvētu bateriju 1 stundas autonomam darbam, 1285</t>
    </r>
    <r>
      <rPr>
        <sz val="11"/>
        <rFont val="Times New Roman"/>
        <family val="1"/>
      </rPr>
      <t xml:space="preserve">×200×95mm </t>
    </r>
    <r>
      <rPr>
        <sz val="11"/>
        <color indexed="8"/>
        <rFont val="Times New Roman"/>
        <family val="1"/>
      </rPr>
      <t>3452N/35/49 E5872804</t>
    </r>
    <r>
      <rPr>
        <b/>
        <sz val="11"/>
        <color indexed="8"/>
        <rFont val="Times New Roman"/>
        <family val="1"/>
      </rPr>
      <t xml:space="preserve"> Emergency</t>
    </r>
  </si>
  <si>
    <r>
      <t xml:space="preserve">Pie griestiem stiprināms lineārs gaismeklis ar luminiscences spuldzi – 1×T5 </t>
    </r>
    <r>
      <rPr>
        <sz val="11"/>
        <color indexed="8"/>
        <rFont val="Times New Roman"/>
        <family val="1"/>
      </rPr>
      <t>49W, IP66, caurspīdīgs plastikāta plafons, 1080</t>
    </r>
    <r>
      <rPr>
        <sz val="11"/>
        <rFont val="Times New Roman"/>
        <family val="1"/>
      </rPr>
      <t>×101×108mm</t>
    </r>
    <r>
      <rPr>
        <sz val="11"/>
        <color indexed="8"/>
        <rFont val="Times New Roman"/>
        <family val="1"/>
      </rPr>
      <t xml:space="preserve"> Oleveon135/49/80E</t>
    </r>
  </si>
  <si>
    <r>
      <t>Uz sienas stiprināms lineārs gaismeklis ar luminiscences spuldzi – 1×2G1136W, IP65, alumīnija korpuss pelēkā krāsā (UV izturīga krāsa), balts polikarbonāta izkliedētājs, nerūsējošā tērauda korpusa savienojuma skrūves, kabeļa ievads ar blīvējumu no aizmugures, ar iebūvētu bateriju 1 stundas autonomam darbam (gaidīšanas režīms), var izmantot pamatapgaismojumam – 551×116×116mm</t>
    </r>
    <r>
      <rPr>
        <sz val="11"/>
        <color indexed="8"/>
        <rFont val="Times New Roman"/>
        <family val="1"/>
      </rPr>
      <t xml:space="preserve"> Maxi 4473 SI</t>
    </r>
  </si>
  <si>
    <r>
      <t>Uz sienas stiprināms lineārs gaismeklis ar luminiscences spuldzēm – 2×</t>
    </r>
    <r>
      <rPr>
        <sz val="11"/>
        <color indexed="8"/>
        <rFont val="Times New Roman"/>
        <family val="1"/>
      </rPr>
      <t>G5</t>
    </r>
    <r>
      <rPr>
        <sz val="11"/>
        <rFont val="Times New Roman"/>
        <family val="1"/>
      </rPr>
      <t>28W, IP65, alumīnija korpuss pelēkā krāsā (UV izturīga krāsa), balts polikarbonāta izkliedētājs, nerūsējošā tērauda korpusa savienojuma skrūves, kabeļa ievads ar blīvējumu no aizmugures – 1348×116×116mm</t>
    </r>
    <r>
      <rPr>
        <sz val="11"/>
        <color indexed="8"/>
        <rFont val="Times New Roman"/>
        <family val="1"/>
      </rPr>
      <t xml:space="preserve"> Supermaxi 5671 SI</t>
    </r>
  </si>
  <si>
    <t>Sienas skalrunis 3W LBI-UW06-L</t>
  </si>
  <si>
    <t>19-02024</t>
  </si>
  <si>
    <t>Skaņas prožektors 5W LPI-UC10E</t>
  </si>
  <si>
    <t>Divvirzienu akaņas prožektors 10W LPI-BC10E</t>
  </si>
  <si>
    <t>18-14001</t>
  </si>
  <si>
    <t>Termodrošinātājs D 081-002</t>
  </si>
  <si>
    <t>14-14007</t>
  </si>
  <si>
    <t>Keramiska klemme (3 polu)</t>
  </si>
  <si>
    <t>18-12607</t>
  </si>
  <si>
    <t>19"iekārtu statne 25U 600x600 ar ventilatoru bloku un stikla durvīm</t>
  </si>
  <si>
    <t>18-15089</t>
  </si>
  <si>
    <t>Rozešu bloks 5P vertikālais</t>
  </si>
  <si>
    <t>Nosedze 1U</t>
  </si>
  <si>
    <t>Plaukts 6U</t>
  </si>
  <si>
    <t>19-02154</t>
  </si>
  <si>
    <t>Optiskie savienojuma kabeļi LBB4416/01</t>
  </si>
  <si>
    <t>Optiskie savienojuma kabeļi LBB4416/02</t>
  </si>
  <si>
    <t>18-18001</t>
  </si>
  <si>
    <t>Skalruņu līniju gala elements LBB4442/00</t>
  </si>
  <si>
    <t>Datu kabelis UTP4x2x0.5</t>
  </si>
  <si>
    <t>Ugunsdrošais blīvējums</t>
  </si>
  <si>
    <t>T Ā M E Nr.2-11</t>
  </si>
  <si>
    <t>T Ā M E Nr.4-1</t>
  </si>
  <si>
    <t>03-16001</t>
  </si>
  <si>
    <t>Grunts rakšana ar ekskavatoru līdz 2,0 m dziļumā</t>
  </si>
  <si>
    <t>03-21013</t>
  </si>
  <si>
    <t>Tranšeju un būvbedru rakšana vidēji smagās gruntīs ar roku darba spēku</t>
  </si>
  <si>
    <t>03-03001</t>
  </si>
  <si>
    <t>Grunts aizbēršana ar buldozeru un grunts noblietēšana</t>
  </si>
  <si>
    <t>03-20001</t>
  </si>
  <si>
    <t>Tranšeju un bedru aizbēršana ar roku darba spēku un grunts noblietēšana</t>
  </si>
  <si>
    <t>03-05052</t>
  </si>
  <si>
    <t>Grunts iekraušana aututransportā un izvešana</t>
  </si>
  <si>
    <t>14-17001</t>
  </si>
  <si>
    <t>Smilts pamatnes izlīdzināšana un blietēšana</t>
  </si>
  <si>
    <t>27-06405</t>
  </si>
  <si>
    <t>Plastmasas PE ūdensapgādes  cauruļvada izbūve PN10 De 160x9.5, H=...2m,sausās grunts</t>
  </si>
  <si>
    <t>27-06402</t>
  </si>
  <si>
    <t>Plastmasas PE ūdensapgādes  cauruļvada izbūve PN10 De 110x6.6, H=...2m,sausās grunts</t>
  </si>
  <si>
    <t>27-06401</t>
  </si>
  <si>
    <t>Plastmasas PE ūdensapgādes  cauruļvada izbūve PN10 De 63x3.8, H=...2m,sausās grunts</t>
  </si>
  <si>
    <t>27-27002</t>
  </si>
  <si>
    <t>Ūdensvada aka no saliekamiem dz/bet grodiem atbilstoši EN 1917 (B30, W10, F200), EN 681-1, ar pilna apjoma hidroizolāciju DN 1500; viengabala pamatnes elements;peldoša tipa ķeta vāku (40t) H=...2.2m</t>
  </si>
  <si>
    <t>27-27003</t>
  </si>
  <si>
    <t>Ūdensvada aka no saliekamiem dz/bet grodiem atbilstoši EN 1917 (B30, W10, F200), EN 681-1, ar pilna apjoma hidroizolāciju DN 2000 ;  viengabala pamatnes elements, peldoša tipa ķeta vāku (40t); H=....2.2m</t>
  </si>
  <si>
    <t>Veidgabali – PN10:</t>
  </si>
  <si>
    <t>-trejgabals          DN   150x100</t>
  </si>
  <si>
    <t>-atloku adapters   DN   200</t>
  </si>
  <si>
    <t>-atloku adapters  DN  100</t>
  </si>
  <si>
    <t>-atloku īscaurule DN 100</t>
  </si>
  <si>
    <t>-līkums               DN100</t>
  </si>
  <si>
    <t>-krustgabals        DN   150x150; 150x100</t>
  </si>
  <si>
    <t>27-20001</t>
  </si>
  <si>
    <t>Pazemes tipa aizbīdnis ar izbīdāmu kātu un kapi, Dn100 EN-124 iekš. &gt; 140mm</t>
  </si>
  <si>
    <t>02-20120</t>
  </si>
  <si>
    <t>Betona B12,5 balsti</t>
  </si>
  <si>
    <t>27-25102</t>
  </si>
  <si>
    <t>Pievienojums esošai trasei</t>
  </si>
  <si>
    <t>Aizsardzības darbi krustojumā ar esošām komunikācijām:</t>
  </si>
  <si>
    <t>60-44101</t>
  </si>
  <si>
    <t>-          El. kabeļi</t>
  </si>
  <si>
    <t>vieta</t>
  </si>
  <si>
    <t>60-44002</t>
  </si>
  <si>
    <t>-          Telefona kanalizācija</t>
  </si>
  <si>
    <t>60-44006</t>
  </si>
  <si>
    <t>-           Gāzesvads</t>
  </si>
  <si>
    <t>-          Kanalizācijas c-vads</t>
  </si>
  <si>
    <t>14-30001</t>
  </si>
  <si>
    <t>Esošā ielas seguma noņemšana un atjaunošana</t>
  </si>
  <si>
    <t>Esošās – nelietojamās akas demontāža</t>
  </si>
  <si>
    <t>27-20004</t>
  </si>
  <si>
    <t>Ugunsdzēsības hidrants T-W ar aizbīdni montēts akā</t>
  </si>
  <si>
    <t>27-25502</t>
  </si>
  <si>
    <t>Cauruļvadu skalošana dezinficējot</t>
  </si>
  <si>
    <t>T Ā M E Nr.4-2</t>
  </si>
  <si>
    <t>03-18211</t>
  </si>
  <si>
    <t>Grunts rakšana ar ekskavatoru līdz 3,0 m dziļumā</t>
  </si>
  <si>
    <t>27-34002</t>
  </si>
  <si>
    <t>Plastmasas monolītsienu PP kanalizācijas uzmavu caurules</t>
  </si>
  <si>
    <t>De 200 sadzīves notekūdeņiem, ar rūpnieciski izgatavotiem blīvgredzeniem; piem., Uponor Dupplex, f. “Uponor” klase T8, ar smilts apbērumu 0,2 m ap cauruli H=1.5</t>
  </si>
  <si>
    <t>De 200 sadzīves notekūdeņiem, ar rūpnieciski izgatavotiem blīvgredzeniem; piem., Uponor Dupplex, f. “Uponor” klase T8, ar smilts apbērumu 0,2 m ap cauruli H=2.0m</t>
  </si>
  <si>
    <r>
      <t>Uz sienas stiprināms lineārs gaismeklis ar luminiscences spuldzi – 2×</t>
    </r>
    <r>
      <rPr>
        <sz val="11"/>
        <color indexed="8"/>
        <rFont val="Times New Roman"/>
        <family val="1"/>
      </rPr>
      <t>G5</t>
    </r>
    <r>
      <rPr>
        <sz val="11"/>
        <rFont val="Times New Roman"/>
        <family val="1"/>
      </rPr>
      <t>28W, IP65, alumīnija korpuss pelēkā krāsā (UV izturīga krāsa), balts polikarbonāta izkliedētājs, nerūsējošā tērauda korpusa savienojuma skrūves, kabeļa ievads ar blīvējumu no aizmugures, ar iebūvētu bateriju 1 stundas autonomam darbam (gaidīšanas režīms), var izmantot pamatapgaismojumam – 1348×116×116mm</t>
    </r>
    <r>
      <rPr>
        <sz val="11"/>
        <color indexed="8"/>
        <rFont val="Times New Roman"/>
        <family val="1"/>
      </rPr>
      <t xml:space="preserve"> Supermaxi 5671 SI</t>
    </r>
    <r>
      <rPr>
        <b/>
        <sz val="11"/>
        <color indexed="8"/>
        <rFont val="Times New Roman"/>
        <family val="1"/>
      </rPr>
      <t xml:space="preserve"> Emergency</t>
    </r>
  </si>
  <si>
    <r>
      <t>Izgaismota evakuācijas ceļa norāde – uzlīme „Bulta uz leju”, stiprināma uz sienas vai pie griestiem,</t>
    </r>
    <r>
      <rPr>
        <sz val="11"/>
        <color indexed="8"/>
        <rFont val="AkzidenzGroteskBECE-Regular"/>
        <family val="0"/>
      </rPr>
      <t xml:space="preserve"> </t>
    </r>
    <r>
      <rPr>
        <sz val="11"/>
        <color indexed="8"/>
        <rFont val="Times New Roman"/>
        <family val="1"/>
      </rPr>
      <t>8×LED, IP20, ar iebūvētu bateriju 3 stundu autonomam darbam, pastāvīgas degšanas režīms MULTILED-P 3h 85-B-05-17-00</t>
    </r>
  </si>
  <si>
    <r>
      <t>Izgaismota evakuācijas ceļa norāde – uzlīme „Bulta uz leju”, pamatne iebūvējama piekārtos griestos,</t>
    </r>
    <r>
      <rPr>
        <sz val="11"/>
        <color indexed="8"/>
        <rFont val="AkzidenzGroteskBECE-Regular"/>
        <family val="0"/>
      </rPr>
      <t xml:space="preserve"> </t>
    </r>
    <r>
      <rPr>
        <sz val="11"/>
        <color indexed="8"/>
        <rFont val="Times New Roman"/>
        <family val="1"/>
      </rPr>
      <t>8×LED, IP20, ar iebūvētu bateriju 3 stundu autonomam darbam, pastāvīgas degšanas režīms MULTILED-V 3h 85-B-08-09-00</t>
    </r>
  </si>
  <si>
    <r>
      <t>Izgaismota evakuācijas ceļa norāde – abpusēja uzlīme, pamatne iebūvējama piekārtos griestos,</t>
    </r>
    <r>
      <rPr>
        <sz val="11"/>
        <color indexed="8"/>
        <rFont val="AkzidenzGroteskBECE-Regular"/>
        <family val="0"/>
      </rPr>
      <t xml:space="preserve"> </t>
    </r>
    <r>
      <rPr>
        <sz val="11"/>
        <color indexed="8"/>
        <rFont val="Times New Roman"/>
        <family val="1"/>
      </rPr>
      <t>8×LED, IP20, ar iebūvētu bateriju 3 stundu autonomam darbam, pastāvīgas degšanas režīms3h MULTILED-V 3h 85-B-08-06-00</t>
    </r>
  </si>
  <si>
    <r>
      <t>Ugunsdrošs kabelis, ekranēts – 180 minūšu ugunsizturība, 30 minūtes nodrošina tīkla darbību, maksimālais darba spriegums 3-fāzu tīklā – 1.2kV, Un=1kV, maksimāli pieļaujamā vadītāja temperatūra – 90</t>
    </r>
    <r>
      <rPr>
        <vertAlign val="superscript"/>
        <sz val="11"/>
        <color indexed="8"/>
        <rFont val="Times New Roman"/>
        <family val="1"/>
      </rPr>
      <t>0</t>
    </r>
    <r>
      <rPr>
        <sz val="11"/>
        <color indexed="8"/>
        <rFont val="Times New Roman"/>
        <family val="1"/>
      </rPr>
      <t>, darbam pieļaujamā vides temperatūra – -5</t>
    </r>
    <r>
      <rPr>
        <vertAlign val="superscript"/>
        <sz val="11"/>
        <color indexed="8"/>
        <rFont val="Times New Roman"/>
        <family val="1"/>
      </rPr>
      <t xml:space="preserve">0 </t>
    </r>
    <r>
      <rPr>
        <sz val="11"/>
        <color indexed="8"/>
        <rFont val="Times New Roman"/>
        <family val="1"/>
      </rPr>
      <t>÷ +70</t>
    </r>
    <r>
      <rPr>
        <vertAlign val="superscript"/>
        <sz val="11"/>
        <color indexed="8"/>
        <rFont val="Times New Roman"/>
        <family val="1"/>
      </rPr>
      <t>0</t>
    </r>
    <r>
      <rPr>
        <sz val="11"/>
        <color indexed="8"/>
        <rFont val="Times New Roman"/>
        <family val="1"/>
      </rPr>
      <t>C, pieļaujamais liekuma rādiuss – 12×D – šķ-gr. 2×1.5mm</t>
    </r>
    <r>
      <rPr>
        <vertAlign val="superscript"/>
        <sz val="11"/>
        <color indexed="8"/>
        <rFont val="Times New Roman"/>
        <family val="1"/>
      </rPr>
      <t>2</t>
    </r>
    <r>
      <rPr>
        <sz val="11"/>
        <color indexed="8"/>
        <rFont val="Times New Roman"/>
        <family val="1"/>
      </rPr>
      <t xml:space="preserve"> (hidrantu pogas) NHXH-J/-O FE180 E30</t>
    </r>
  </si>
  <si>
    <r>
      <t>Kabelis ar vara dzīslām – NYM-J šķ-gr. 3×1.5mm</t>
    </r>
    <r>
      <rPr>
        <vertAlign val="superscript"/>
        <sz val="11"/>
        <color indexed="8"/>
        <rFont val="Times New Roman"/>
        <family val="1"/>
      </rPr>
      <t>2</t>
    </r>
    <r>
      <rPr>
        <sz val="11"/>
        <color indexed="8"/>
        <rFont val="Times New Roman"/>
        <family val="1"/>
      </rPr>
      <t xml:space="preserve"> </t>
    </r>
  </si>
  <si>
    <r>
      <t>Kabelis ar vara dzīslām ar pret UV starojumu izturīgu izolāciju – NYY-J šķ-gr. 3×1.5mm</t>
    </r>
    <r>
      <rPr>
        <vertAlign val="superscript"/>
        <sz val="11"/>
        <color indexed="8"/>
        <rFont val="Times New Roman"/>
        <family val="1"/>
      </rPr>
      <t>2</t>
    </r>
    <r>
      <rPr>
        <sz val="11"/>
        <color indexed="8"/>
        <rFont val="Times New Roman"/>
        <family val="1"/>
      </rPr>
      <t xml:space="preserve"> </t>
    </r>
  </si>
  <si>
    <r>
      <t>Kabelis ar vara dzīslām – NYM-J šķ-gr. 4×1.5mm</t>
    </r>
    <r>
      <rPr>
        <vertAlign val="superscript"/>
        <sz val="11"/>
        <color indexed="8"/>
        <rFont val="Times New Roman"/>
        <family val="1"/>
      </rPr>
      <t>2</t>
    </r>
    <r>
      <rPr>
        <sz val="11"/>
        <color indexed="8"/>
        <rFont val="Times New Roman"/>
        <family val="1"/>
      </rPr>
      <t xml:space="preserve"> </t>
    </r>
  </si>
  <si>
    <r>
      <t>Kabelis ar vara dzīslām – NYM-J šķ-gr. 5×1.5mm</t>
    </r>
    <r>
      <rPr>
        <vertAlign val="superscript"/>
        <sz val="11"/>
        <color indexed="8"/>
        <rFont val="Times New Roman"/>
        <family val="1"/>
      </rPr>
      <t>2</t>
    </r>
    <r>
      <rPr>
        <sz val="11"/>
        <color indexed="8"/>
        <rFont val="Times New Roman"/>
        <family val="1"/>
      </rPr>
      <t xml:space="preserve"> </t>
    </r>
  </si>
  <si>
    <r>
      <t>Kabelis ar vara dzīslām ar pret UV starojumu izturīgu izolāciju – NYY-J šķ-gr. 5×1.5mm</t>
    </r>
    <r>
      <rPr>
        <vertAlign val="superscript"/>
        <sz val="11"/>
        <color indexed="8"/>
        <rFont val="Times New Roman"/>
        <family val="1"/>
      </rPr>
      <t>2</t>
    </r>
    <r>
      <rPr>
        <sz val="11"/>
        <color indexed="8"/>
        <rFont val="Times New Roman"/>
        <family val="1"/>
      </rPr>
      <t xml:space="preserve"> </t>
    </r>
  </si>
  <si>
    <r>
      <t>Kabelis ar vara dzīslām – NYM-J šķ-gr. 3×2.5mm</t>
    </r>
    <r>
      <rPr>
        <vertAlign val="superscript"/>
        <sz val="11"/>
        <color indexed="8"/>
        <rFont val="Times New Roman"/>
        <family val="1"/>
      </rPr>
      <t>2</t>
    </r>
    <r>
      <rPr>
        <sz val="11"/>
        <color indexed="8"/>
        <rFont val="Times New Roman"/>
        <family val="1"/>
      </rPr>
      <t xml:space="preserve"> </t>
    </r>
  </si>
  <si>
    <r>
      <t>Kabelis ar vara dzīslām ar pret UV starojumu izturīgu izolāciju – NYY-J šķ-gr. 3×2.5mm</t>
    </r>
    <r>
      <rPr>
        <vertAlign val="superscript"/>
        <sz val="11"/>
        <color indexed="8"/>
        <rFont val="Times New Roman"/>
        <family val="1"/>
      </rPr>
      <t>2</t>
    </r>
    <r>
      <rPr>
        <sz val="11"/>
        <color indexed="8"/>
        <rFont val="Times New Roman"/>
        <family val="1"/>
      </rPr>
      <t xml:space="preserve"> </t>
    </r>
  </si>
  <si>
    <r>
      <t>Ugunsdrošs kabelis, ekranēts – 180 minūšu ugunsizturība, 90 minūtes nodrošina tīkla darbību, maksimālais darba spriegums 3-fāzu tīklā – 1.2kV, Un=1kV, maksimāli pieļaujamā vadītāja temperatūra – 90</t>
    </r>
    <r>
      <rPr>
        <vertAlign val="superscript"/>
        <sz val="11"/>
        <color indexed="8"/>
        <rFont val="Times New Roman"/>
        <family val="1"/>
      </rPr>
      <t>0</t>
    </r>
    <r>
      <rPr>
        <sz val="11"/>
        <color indexed="8"/>
        <rFont val="Times New Roman"/>
        <family val="1"/>
      </rPr>
      <t>, darbam pieļaujamā vides temperatūra – -5</t>
    </r>
    <r>
      <rPr>
        <vertAlign val="superscript"/>
        <sz val="11"/>
        <color indexed="8"/>
        <rFont val="Times New Roman"/>
        <family val="1"/>
      </rPr>
      <t xml:space="preserve">0 </t>
    </r>
    <r>
      <rPr>
        <sz val="11"/>
        <color indexed="8"/>
        <rFont val="Times New Roman"/>
        <family val="1"/>
      </rPr>
      <t>÷ +70</t>
    </r>
    <r>
      <rPr>
        <vertAlign val="superscript"/>
        <sz val="11"/>
        <color indexed="8"/>
        <rFont val="Times New Roman"/>
        <family val="1"/>
      </rPr>
      <t>0</t>
    </r>
    <r>
      <rPr>
        <sz val="11"/>
        <color indexed="8"/>
        <rFont val="Times New Roman"/>
        <family val="1"/>
      </rPr>
      <t>C, pieļaujamais liekuma rādiuss – 12×D – šķ-gr. 5×2.5mm</t>
    </r>
    <r>
      <rPr>
        <vertAlign val="superscript"/>
        <sz val="11"/>
        <color indexed="8"/>
        <rFont val="Times New Roman"/>
        <family val="1"/>
      </rPr>
      <t>2</t>
    </r>
    <r>
      <rPr>
        <sz val="11"/>
        <color indexed="8"/>
        <rFont val="Times New Roman"/>
        <family val="1"/>
      </rPr>
      <t xml:space="preserve"> (aizbīdņu elektroapgāde) NHXH-J/-O FE180 E30</t>
    </r>
  </si>
  <si>
    <r>
      <t>Kabelis ar vara dzīslām – NYM-J šķ-gr. 5×2.5mm</t>
    </r>
    <r>
      <rPr>
        <vertAlign val="superscript"/>
        <sz val="11"/>
        <color indexed="8"/>
        <rFont val="Times New Roman"/>
        <family val="1"/>
      </rPr>
      <t>2</t>
    </r>
    <r>
      <rPr>
        <sz val="11"/>
        <color indexed="8"/>
        <rFont val="Times New Roman"/>
        <family val="1"/>
      </rPr>
      <t xml:space="preserve"> </t>
    </r>
  </si>
  <si>
    <r>
      <t>Ugunsdrošs kabelis, ekranēts – 180 minūšu ugunsizturība, 30 minūtes nodrošina tīkla darbību, maksimālais darba spriegums 3-fāzu tīklā – 1.2kV, Un=1kV, maksimāli pieļaujamā vadītāja temperatūra – 90</t>
    </r>
    <r>
      <rPr>
        <vertAlign val="superscript"/>
        <sz val="11"/>
        <color indexed="8"/>
        <rFont val="Times New Roman"/>
        <family val="1"/>
      </rPr>
      <t>0</t>
    </r>
    <r>
      <rPr>
        <sz val="11"/>
        <color indexed="8"/>
        <rFont val="Times New Roman"/>
        <family val="1"/>
      </rPr>
      <t>, darbam pieļaujamā vides temperatūra – -5</t>
    </r>
    <r>
      <rPr>
        <vertAlign val="superscript"/>
        <sz val="11"/>
        <color indexed="8"/>
        <rFont val="Times New Roman"/>
        <family val="1"/>
      </rPr>
      <t xml:space="preserve">0 </t>
    </r>
    <r>
      <rPr>
        <sz val="11"/>
        <color indexed="8"/>
        <rFont val="Times New Roman"/>
        <family val="1"/>
      </rPr>
      <t>÷ +70</t>
    </r>
    <r>
      <rPr>
        <vertAlign val="superscript"/>
        <sz val="11"/>
        <color indexed="8"/>
        <rFont val="Times New Roman"/>
        <family val="1"/>
      </rPr>
      <t>0</t>
    </r>
    <r>
      <rPr>
        <sz val="11"/>
        <color indexed="8"/>
        <rFont val="Times New Roman"/>
        <family val="1"/>
      </rPr>
      <t>C, pieļaujamais liekuma rādiuss – 12×D – NHXH-J/-O FE180 E30šķ-gr. 7×2.5mm</t>
    </r>
    <r>
      <rPr>
        <vertAlign val="superscript"/>
        <sz val="11"/>
        <color indexed="8"/>
        <rFont val="Times New Roman"/>
        <family val="1"/>
      </rPr>
      <t>2</t>
    </r>
    <r>
      <rPr>
        <sz val="11"/>
        <color indexed="8"/>
        <rFont val="Times New Roman"/>
        <family val="1"/>
      </rPr>
      <t xml:space="preserve"> </t>
    </r>
  </si>
  <si>
    <r>
      <t>Kabelis ar vara dzīslām – NYM-J šķ-gr. 5×4.0mm</t>
    </r>
    <r>
      <rPr>
        <vertAlign val="superscript"/>
        <sz val="11"/>
        <color indexed="8"/>
        <rFont val="Times New Roman"/>
        <family val="1"/>
      </rPr>
      <t>2</t>
    </r>
    <r>
      <rPr>
        <sz val="11"/>
        <color indexed="8"/>
        <rFont val="Times New Roman"/>
        <family val="1"/>
      </rPr>
      <t xml:space="preserve"> </t>
    </r>
  </si>
  <si>
    <r>
      <t>Kabelis ar vara dzīslām – NYM-J  šķ-gr. 5×6.0mm</t>
    </r>
    <r>
      <rPr>
        <vertAlign val="superscript"/>
        <sz val="11"/>
        <color indexed="8"/>
        <rFont val="Times New Roman"/>
        <family val="1"/>
      </rPr>
      <t>2</t>
    </r>
    <r>
      <rPr>
        <sz val="11"/>
        <color indexed="8"/>
        <rFont val="Times New Roman"/>
        <family val="1"/>
      </rPr>
      <t xml:space="preserve"> </t>
    </r>
  </si>
  <si>
    <r>
      <t>Kabelis ar vara dzīslām – NYM-J šķ-gr. 5×16.0mm</t>
    </r>
    <r>
      <rPr>
        <vertAlign val="superscript"/>
        <sz val="11"/>
        <color indexed="8"/>
        <rFont val="Times New Roman"/>
        <family val="1"/>
      </rPr>
      <t>2</t>
    </r>
    <r>
      <rPr>
        <sz val="11"/>
        <color indexed="8"/>
        <rFont val="Times New Roman"/>
        <family val="1"/>
      </rPr>
      <t xml:space="preserve"> </t>
    </r>
  </si>
  <si>
    <r>
      <t>Kabelis ar alumīnija dzīslām guldīšanai zemē – AXMK šķ-gr. 4×240mm</t>
    </r>
    <r>
      <rPr>
        <vertAlign val="superscript"/>
        <sz val="11"/>
        <color indexed="8"/>
        <rFont val="Times New Roman"/>
        <family val="1"/>
      </rPr>
      <t>2</t>
    </r>
  </si>
  <si>
    <r>
      <t>Kabeļa gala apdare – EPKT 0063-L1 4×240mm</t>
    </r>
    <r>
      <rPr>
        <vertAlign val="superscript"/>
        <sz val="11"/>
        <color indexed="8"/>
        <rFont val="Times New Roman"/>
        <family val="1"/>
      </rPr>
      <t>2</t>
    </r>
  </si>
  <si>
    <r>
      <t>Cauruļu kabeļu ievilkšanai uzstādīšana pamatos – 2×</t>
    </r>
    <r>
      <rPr>
        <sz val="11"/>
        <color indexed="8"/>
        <rFont val="Symbol"/>
        <family val="1"/>
      </rPr>
      <t>Æ</t>
    </r>
    <r>
      <rPr>
        <sz val="11"/>
        <color indexed="8"/>
        <rFont val="Times New Roman"/>
        <family val="1"/>
      </rPr>
      <t xml:space="preserve">75, l=5.5m </t>
    </r>
  </si>
  <si>
    <r>
      <t>Cauruļu kabeļu ievilkšanai uzstādīšana pamatos – 2×</t>
    </r>
    <r>
      <rPr>
        <sz val="11"/>
        <color indexed="8"/>
        <rFont val="Symbol"/>
        <family val="1"/>
      </rPr>
      <t>Æ</t>
    </r>
    <r>
      <rPr>
        <sz val="11"/>
        <color indexed="8"/>
        <rFont val="Times New Roman"/>
        <family val="1"/>
      </rPr>
      <t xml:space="preserve">75, l=14m </t>
    </r>
  </si>
  <si>
    <t>T Ā M E Nr.4-7</t>
  </si>
  <si>
    <t>Elektroapgādes ievads</t>
  </si>
  <si>
    <t>Nākotnes ielas apgaismojuma rekonstrukcija</t>
  </si>
  <si>
    <t>55-60001</t>
  </si>
  <si>
    <t>Tranšeja 4 kabeļiem</t>
  </si>
  <si>
    <t>22-70121</t>
  </si>
  <si>
    <t>22-45001</t>
  </si>
  <si>
    <t>22-72103</t>
  </si>
  <si>
    <t>Kabeļu aizsargprofils – 125mm plats EL 125</t>
  </si>
  <si>
    <t>22-72102</t>
  </si>
  <si>
    <t>Brīdinājuma lenta – 80mm plata 12311080250RD</t>
  </si>
  <si>
    <t xml:space="preserve">Kabeļu ievilkšana konteinertipa transformatoru apakšstacijā un pieslēgums zemsprieguma sadalē – 4 kabeļi </t>
  </si>
  <si>
    <t>Skolas uzskaites pieslēgums</t>
  </si>
  <si>
    <t>11-40001</t>
  </si>
  <si>
    <r>
      <t>1kV kabelis ar alumīnija dzīslām guldīšanai zemē – šķ-gr. 4×240mm</t>
    </r>
    <r>
      <rPr>
        <vertAlign val="superscript"/>
        <sz val="11"/>
        <rFont val="Times New Roman"/>
        <family val="1"/>
      </rPr>
      <t>2</t>
    </r>
    <r>
      <rPr>
        <sz val="11"/>
        <rFont val="Times New Roman"/>
        <family val="1"/>
      </rPr>
      <t xml:space="preserve"> AXMK</t>
    </r>
  </si>
  <si>
    <r>
      <t>Kabeļa gala apdare – 4×240mm</t>
    </r>
    <r>
      <rPr>
        <vertAlign val="superscript"/>
        <sz val="11"/>
        <rFont val="Times New Roman"/>
        <family val="1"/>
      </rPr>
      <t>2</t>
    </r>
  </si>
  <si>
    <r>
      <t>Cauruļu kabeļu ievilkšanai uzstādīšana pamatos – 4</t>
    </r>
    <r>
      <rPr>
        <sz val="11"/>
        <rFont val="Times New Roman"/>
        <family val="1"/>
      </rPr>
      <t>×</t>
    </r>
    <r>
      <rPr>
        <sz val="11"/>
        <rFont val="Symbol"/>
        <family val="1"/>
      </rPr>
      <t>Æ</t>
    </r>
    <r>
      <rPr>
        <sz val="11"/>
        <rFont val="Times New Roman"/>
        <family val="1"/>
      </rPr>
      <t xml:space="preserve">110, l=3.5m </t>
    </r>
  </si>
  <si>
    <r>
      <t>Padziļinājuma kabeļu ievilkšanai izbūve pamatos un 1. stāva grīdā – 1000</t>
    </r>
    <r>
      <rPr>
        <sz val="11"/>
        <rFont val="Times New Roman"/>
        <family val="1"/>
      </rPr>
      <t xml:space="preserve">×500×1200(h)mm </t>
    </r>
  </si>
  <si>
    <t>55-42001</t>
  </si>
  <si>
    <t>Esošā āra apgaismošanas dzelzsbetona balsta (h=9m) ar gaismekli demontāža</t>
  </si>
  <si>
    <t>22-75002</t>
  </si>
  <si>
    <t>27-75101</t>
  </si>
  <si>
    <t xml:space="preserve">Zemē guldāma gofrēta dubultsienu kabeļu aizsargcaurule – 75/62.1mm </t>
  </si>
  <si>
    <t>Brīdinājuma lenta – 80mm plata</t>
  </si>
  <si>
    <t>22-20101</t>
  </si>
  <si>
    <t>Āra apgaismošanas gaismeklis ar HSE 100W nātrija augstspiediena spuldzi, E40 cokols, paralēli kompensēta drosele, alumīnija korpuss, gaiši pelēkā krāsā – RAL7035, pulēta alumīnija reflektors, polikarbonāta izkliedētājs, gumijas blīvējumi, IP44, 730×310mm, stiprinājums 76mm staba tievgalim</t>
  </si>
  <si>
    <t>55-39-42</t>
  </si>
  <si>
    <t>- kabelis NYY-J-3×2.5 – 8m,</t>
  </si>
  <si>
    <t>55-14001</t>
  </si>
  <si>
    <t>Betona pamats 8m apgaismojuma stabam, komplektā ar gumijas blīvējumiem un nerūsējošā tērauda skrūvēm, ar atvērumu kabeļa ievilkšanai</t>
  </si>
  <si>
    <t>22-73001</t>
  </si>
  <si>
    <t>Kabeļa ievilkšana un pieslēgums esošajā dzelzsbetona apgaismojuma stabā</t>
  </si>
  <si>
    <t>31-41095</t>
  </si>
  <si>
    <t xml:space="preserve">Zālāja atjaunošana </t>
  </si>
  <si>
    <r>
      <t>1kV kabelis ar vara dzīslām guldīšanai zemē – šķ-gr. NYY-J 3×6mm</t>
    </r>
    <r>
      <rPr>
        <vertAlign val="superscript"/>
        <sz val="11"/>
        <rFont val="Times New Roman"/>
        <family val="1"/>
      </rPr>
      <t>2</t>
    </r>
    <r>
      <rPr>
        <sz val="11"/>
        <rFont val="Times New Roman"/>
        <family val="1"/>
      </rPr>
      <t>, ievadi stabos</t>
    </r>
  </si>
  <si>
    <r>
      <t>1kV kabelis ar vara dzīslām guldīšanai zemē – šķ-gr. NYY-J4×10mm</t>
    </r>
    <r>
      <rPr>
        <vertAlign val="superscript"/>
        <sz val="11"/>
        <rFont val="Times New Roman"/>
        <family val="1"/>
      </rPr>
      <t>2</t>
    </r>
  </si>
  <si>
    <r>
      <t>Kabeļa gala apdare – 3×6mm</t>
    </r>
    <r>
      <rPr>
        <vertAlign val="superscript"/>
        <sz val="11"/>
        <rFont val="Times New Roman"/>
        <family val="1"/>
      </rPr>
      <t>2</t>
    </r>
  </si>
  <si>
    <r>
      <t>Kabeļa gala apdare – 4×10mm</t>
    </r>
    <r>
      <rPr>
        <vertAlign val="superscript"/>
        <sz val="11"/>
        <rFont val="Times New Roman"/>
        <family val="1"/>
      </rPr>
      <t>2</t>
    </r>
  </si>
  <si>
    <r>
      <t xml:space="preserve">Cinkota tērauda āra apgaismošanas stabs, h=8m, konisks, tievgaļa </t>
    </r>
    <r>
      <rPr>
        <sz val="11"/>
        <color indexed="8"/>
        <rFont val="Symbol"/>
        <family val="1"/>
      </rPr>
      <t>Æ</t>
    </r>
    <r>
      <rPr>
        <sz val="11"/>
        <color indexed="8"/>
        <rFont val="Times New Roman"/>
        <family val="1"/>
      </rPr>
      <t xml:space="preserve">76mm, apkalpes lūka ar noslēdzamām durtiņām KLM 80/76/3.5: </t>
    </r>
  </si>
  <si>
    <r>
      <t>- spailes – 1×Cu-3×6mm</t>
    </r>
    <r>
      <rPr>
        <vertAlign val="superscript"/>
        <sz val="11"/>
        <color indexed="8"/>
        <rFont val="Times New Roman"/>
        <family val="1"/>
      </rPr>
      <t>2</t>
    </r>
    <r>
      <rPr>
        <sz val="11"/>
        <color indexed="8"/>
        <rFont val="Times New Roman"/>
        <family val="1"/>
      </rPr>
      <t>.</t>
    </r>
  </si>
  <si>
    <t>T Ā M E Nr.4-8</t>
  </si>
  <si>
    <t>Tranšejas rakšana un aizbēršana</t>
  </si>
  <si>
    <t>ar roku darba spēku 2 kabeļiem</t>
  </si>
  <si>
    <t>55-67;69</t>
  </si>
  <si>
    <t>Tas pats mehanizēta</t>
  </si>
  <si>
    <t>34-506</t>
  </si>
  <si>
    <t>Kabeļu kanalizācijas cauruļu d.50mm</t>
  </si>
  <si>
    <t>montāža tranšejā</t>
  </si>
  <si>
    <t>caurule d.50x6000</t>
  </si>
  <si>
    <t>cauruļu blīvējuma materiāls 16A</t>
  </si>
  <si>
    <t>virve kabeļu ievilkšanai 6mm/500m</t>
  </si>
  <si>
    <t>22-365</t>
  </si>
  <si>
    <t>Cauruļu galu noslēgs d.50mm</t>
  </si>
  <si>
    <t>De 200 sadzīves notekūdeņiem, ar rūpnieciski izgatavotiem blīvgredzeniem; piem., Uponor Dupplex, f. “Uponor” klase T8, ar smilts apbērumu 0,2 m ap cauruli H=2.5m</t>
  </si>
  <si>
    <t>27-34003</t>
  </si>
  <si>
    <t>De 250 sadzīves notekūdeņiem, ar rūpnieciski izgatavotiem blīvgredzeniem; piem., Uponor Dupplex, f. “Uponor” klase T8, ar smilts apbērumu 0,2 m ap cauruli H=3.0m</t>
  </si>
  <si>
    <t>27-51001</t>
  </si>
  <si>
    <t>kpl.</t>
  </si>
  <si>
    <t>27-51003</t>
  </si>
  <si>
    <t>27-27001</t>
  </si>
  <si>
    <t>27-55005</t>
  </si>
  <si>
    <t>Aizsargčaulas caur dzelzsbetona konstrukcijām,</t>
  </si>
  <si>
    <t>De 200 caurulei</t>
  </si>
  <si>
    <t>27-55006</t>
  </si>
  <si>
    <t>De 250 caurulei</t>
  </si>
  <si>
    <t>27-25003</t>
  </si>
  <si>
    <t>Pievienojums esošai akai</t>
  </si>
  <si>
    <t>27-55101</t>
  </si>
  <si>
    <t>Nelietojamās trases demontāža</t>
  </si>
  <si>
    <t>13-20001</t>
  </si>
  <si>
    <t>Krītakas pievienojums</t>
  </si>
  <si>
    <r>
      <t xml:space="preserve">Plastikāta aka </t>
    </r>
    <r>
      <rPr>
        <sz val="11"/>
        <color indexed="8"/>
        <rFont val="Times New Roman"/>
        <family val="1"/>
      </rPr>
      <t>D 560, H÷1,50m,  ar peldošo ķeta vāku</t>
    </r>
  </si>
  <si>
    <r>
      <t xml:space="preserve">Plastikāta aka </t>
    </r>
    <r>
      <rPr>
        <sz val="11"/>
        <color indexed="8"/>
        <rFont val="Times New Roman"/>
        <family val="1"/>
      </rPr>
      <t>D 560, H÷2,00m,  ar peldošo ķeta vāku</t>
    </r>
  </si>
  <si>
    <r>
      <t xml:space="preserve">Plastikāta aka </t>
    </r>
    <r>
      <rPr>
        <sz val="11"/>
        <color indexed="8"/>
        <rFont val="Times New Roman"/>
        <family val="1"/>
      </rPr>
      <t>D 800, H÷2,50m,  ar peldošo ķeta vāku</t>
    </r>
  </si>
  <si>
    <r>
      <t xml:space="preserve">Plastikāta aka </t>
    </r>
    <r>
      <rPr>
        <sz val="11"/>
        <color indexed="8"/>
        <rFont val="Times New Roman"/>
        <family val="1"/>
      </rPr>
      <t>D 800, H÷3,00m,  ar peldošo ķeta vāku</t>
    </r>
  </si>
  <si>
    <r>
      <t xml:space="preserve">Aka no saliekamiem dz/b elementiem; ar pilna apjoma hidroizolāciju D1000, </t>
    </r>
    <r>
      <rPr>
        <sz val="11"/>
        <color indexed="8"/>
        <rFont val="Times New Roman"/>
        <family val="1"/>
      </rPr>
      <t>H÷3,00m,  ar peldošo smago ķeta vāku</t>
    </r>
  </si>
  <si>
    <t>-          Ūdensvads</t>
  </si>
  <si>
    <r>
      <t>m</t>
    </r>
    <r>
      <rPr>
        <vertAlign val="superscript"/>
        <sz val="11"/>
        <rFont val="Times New Roman"/>
        <family val="1"/>
      </rPr>
      <t>2</t>
    </r>
  </si>
  <si>
    <t>Aizsargčaulas caur dzelzsbetona konstrukcijām</t>
  </si>
  <si>
    <t>27-47001</t>
  </si>
  <si>
    <t>27-47002</t>
  </si>
  <si>
    <t>27-47004</t>
  </si>
  <si>
    <t>27-47011</t>
  </si>
  <si>
    <t>27-57551</t>
  </si>
  <si>
    <t xml:space="preserve">Aizsargčaulas caur dzelzsbetona konstrukcijām, </t>
  </si>
  <si>
    <t>De 315 caurulei</t>
  </si>
  <si>
    <t>27-57552</t>
  </si>
  <si>
    <t>Aizsargčaulas caur dzelzsbetona konstrukcijām,  De400 caurulei</t>
  </si>
  <si>
    <t>37-54001</t>
  </si>
  <si>
    <t>Izlaide uz upi - izveidošana</t>
  </si>
  <si>
    <t>Apreķ.</t>
  </si>
  <si>
    <t>Jumta notekas pārvienojums; revizijas uzstādīšana</t>
  </si>
  <si>
    <r>
      <t xml:space="preserve">Plastmasas kanalizācijas PP monolītsienu uzmavu caurules un veidgabali lietus ūdeņiem, ar rūpnieciski izgatavotiem blīvgredzeniem, De 110, klase T8, piem., Uporen, f.’’Uponor’’, </t>
    </r>
    <r>
      <rPr>
        <sz val="11"/>
        <color indexed="8"/>
        <rFont val="Times New Roman"/>
        <family val="1"/>
      </rPr>
      <t>ar smilts apbērumu 0,2 m ap cauruli; H=1.5m</t>
    </r>
  </si>
  <si>
    <r>
      <t xml:space="preserve">Plastmasas kanalizācijas PP monolītsienu uzmavu caurules un veidgabali lietus ūdeņiem, ar rūpnieciski izgatavotiem blīvgredzeniem, De 200, klase T8, piem., Uporen, f.’’Uponor’’, </t>
    </r>
    <r>
      <rPr>
        <sz val="11"/>
        <color indexed="8"/>
        <rFont val="Times New Roman"/>
        <family val="1"/>
      </rPr>
      <t>ar smilts apbērumu 0,2 m ap cauruli,H=2.0m</t>
    </r>
  </si>
  <si>
    <r>
      <t xml:space="preserve">Plastmasas kanalizācijas PP monolītsienu uzmavu caurules un veidgabali lietus ūdeņiem, ar rūpnieciski izgatavotiem blīvgredzeniem, De 200, klase T8, piem., Uporen, f.’’Uponor’’, </t>
    </r>
    <r>
      <rPr>
        <sz val="11"/>
        <color indexed="8"/>
        <rFont val="Times New Roman"/>
        <family val="1"/>
      </rPr>
      <t>ar smilts apbērumu 0,2 m ap cauruli</t>
    </r>
    <r>
      <rPr>
        <sz val="11"/>
        <rFont val="Times New Roman"/>
        <family val="1"/>
      </rPr>
      <t>;H=2.5m</t>
    </r>
  </si>
  <si>
    <r>
      <t xml:space="preserve">Plastmasas kanalizācijas PP monolītsienu uzmavu caurules un veidgabali lietus ūdeņiem, ar rūpnieciski izgatavotiem blīvgredzeniem, De 200, klase T8, piem., Uporen, f.’’Uponor’’, </t>
    </r>
    <r>
      <rPr>
        <sz val="11"/>
        <color indexed="8"/>
        <rFont val="Times New Roman"/>
        <family val="1"/>
      </rPr>
      <t>ar smilts apbērumu 0,2 m ap cauruli</t>
    </r>
    <r>
      <rPr>
        <sz val="11"/>
        <rFont val="Times New Roman"/>
        <family val="1"/>
      </rPr>
      <t xml:space="preserve"> ;H=3.0m</t>
    </r>
  </si>
  <si>
    <r>
      <t>Plastmasas kanalizācijas PP monolītsienu uzmavu caurules un veidgabali lietus ūdeņiem, ar rūpnieciski izgatavotiem blīvgredzeniem, De 315, klase T8, piem., Uporen, f.’’Uponor’’,</t>
    </r>
    <r>
      <rPr>
        <sz val="11"/>
        <color indexed="8"/>
        <rFont val="Times New Roman"/>
        <family val="1"/>
      </rPr>
      <t>ar smilts apbērumu 0,2 m ap cauruli</t>
    </r>
    <r>
      <rPr>
        <sz val="11"/>
        <rFont val="Times New Roman"/>
        <family val="1"/>
      </rPr>
      <t xml:space="preserve"> ;H=3.0m</t>
    </r>
  </si>
  <si>
    <r>
      <t>Plastmasas kanalizācijas PP monolītsienu uzmavu caurules un veidgabali lietus ūdeņiem, ar rūpnieciski izgatavotiem blīvgredzeniem, De 315, klase T8, piem., Uporen, f.’’Uponor’’,</t>
    </r>
    <r>
      <rPr>
        <sz val="11"/>
        <color indexed="8"/>
        <rFont val="Times New Roman"/>
        <family val="1"/>
      </rPr>
      <t>ar smilts apbērumu 0,2 m ap cauruli</t>
    </r>
    <r>
      <rPr>
        <sz val="11"/>
        <rFont val="Times New Roman"/>
        <family val="1"/>
      </rPr>
      <t xml:space="preserve"> ;H=3.5m</t>
    </r>
  </si>
  <si>
    <r>
      <t>Plastmasas kanalizācijas PP monolītsienu uzmavu caurules un veidgabali lietus ūdeņiem, ar rūpnieciski izgatavotiem blīvgredzeniem, De 400, klase T8, piem., Uporen, f.’’Uponor’’,</t>
    </r>
    <r>
      <rPr>
        <sz val="11"/>
        <color indexed="8"/>
        <rFont val="Times New Roman"/>
        <family val="1"/>
      </rPr>
      <t>ar smilts apbērumu 0,2 m ap cauruli</t>
    </r>
    <r>
      <rPr>
        <sz val="11"/>
        <rFont val="Times New Roman"/>
        <family val="1"/>
      </rPr>
      <t xml:space="preserve"> ;H=2.0m</t>
    </r>
  </si>
  <si>
    <r>
      <t>Plastmasas kanalizācijas PP monolītsienu uzmavu caurules un veidgabali lietus ūdeņiem, ar rūpnieciski izgatavotiem blīvgredzeniem, De 400, klase T8, piem., Uporen, f.’’Uponor’’,</t>
    </r>
    <r>
      <rPr>
        <sz val="11"/>
        <color indexed="8"/>
        <rFont val="Times New Roman"/>
        <family val="1"/>
      </rPr>
      <t>ar smilts apbērumu 0,2 m ap cauruli</t>
    </r>
    <r>
      <rPr>
        <sz val="11"/>
        <rFont val="Times New Roman"/>
        <family val="1"/>
      </rPr>
      <t xml:space="preserve"> ;H=3.5m</t>
    </r>
  </si>
  <si>
    <r>
      <t xml:space="preserve">Plastikāta aka </t>
    </r>
    <r>
      <rPr>
        <sz val="11"/>
        <color indexed="8"/>
        <rFont val="Times New Roman"/>
        <family val="1"/>
      </rPr>
      <t>D 560, H÷1,50m,  ar peldošo ķeta vāku</t>
    </r>
  </si>
  <si>
    <r>
      <t xml:space="preserve">Plastikāta aka </t>
    </r>
    <r>
      <rPr>
        <sz val="11"/>
        <color indexed="8"/>
        <rFont val="Times New Roman"/>
        <family val="1"/>
      </rPr>
      <t>D 560, H÷2,00m,  ar peldošo ķeta vāku</t>
    </r>
  </si>
  <si>
    <r>
      <t xml:space="preserve">Plastikāta aka </t>
    </r>
    <r>
      <rPr>
        <sz val="11"/>
        <color indexed="8"/>
        <rFont val="Times New Roman"/>
        <family val="1"/>
      </rPr>
      <t>D 800, H÷2,50m,  ar peldošo ķeta vāku</t>
    </r>
  </si>
  <si>
    <r>
      <t xml:space="preserve">Plastikāta aka </t>
    </r>
    <r>
      <rPr>
        <sz val="11"/>
        <color indexed="8"/>
        <rFont val="Times New Roman"/>
        <family val="1"/>
      </rPr>
      <t>D 800, H÷3,00m,  ar peldošo ķeta vāku</t>
    </r>
  </si>
  <si>
    <r>
      <t xml:space="preserve">Aka no saliekamiem dz/b elementiem; ar pilna apjoma hidroizolāciju D1000, </t>
    </r>
    <r>
      <rPr>
        <sz val="11"/>
        <color indexed="8"/>
        <rFont val="Times New Roman"/>
        <family val="1"/>
      </rPr>
      <t>H÷3,00m,  ar peldošo smago ķeta vāku</t>
    </r>
  </si>
  <si>
    <r>
      <t xml:space="preserve">Aka no saliekamiem dz/b elementiem; ar pilna apjoma hidroizolāciju D1500, </t>
    </r>
    <r>
      <rPr>
        <sz val="11"/>
        <color indexed="8"/>
        <rFont val="Times New Roman"/>
        <family val="1"/>
      </rPr>
      <t>H÷3,50m,  ar peldošo smago ķeta vāku</t>
    </r>
  </si>
  <si>
    <r>
      <t xml:space="preserve">Gūlija plastikāta D 400mm ar nosēddaļu 0,5m un ķeta restēm,  izbūves dziļums H = </t>
    </r>
    <r>
      <rPr>
        <sz val="11"/>
        <rFont val="Symbol"/>
        <family val="1"/>
      </rPr>
      <t>¸</t>
    </r>
    <r>
      <rPr>
        <sz val="11"/>
        <rFont val="Times New Roman"/>
        <family val="1"/>
      </rPr>
      <t xml:space="preserve">1.5 m </t>
    </r>
  </si>
  <si>
    <t>-          Gāzesvads</t>
  </si>
  <si>
    <t>T Ā M E Nr.4-3</t>
  </si>
  <si>
    <t>T Ā M E Nr.4-4</t>
  </si>
  <si>
    <t>Siltumapgādes ārējie tīkli SAT</t>
  </si>
  <si>
    <t>4-1</t>
  </si>
  <si>
    <t>4-2</t>
  </si>
  <si>
    <t>4-3</t>
  </si>
  <si>
    <t>4-4</t>
  </si>
  <si>
    <t>4-5</t>
  </si>
  <si>
    <t>4-6</t>
  </si>
  <si>
    <t>4-7</t>
  </si>
  <si>
    <t>4-8</t>
  </si>
  <si>
    <t>24-05002</t>
  </si>
  <si>
    <t>Rūpnieciski izolētas bezkanālo siltumtrases caurule , 1.sērija DN65 (∅76.1/140)</t>
  </si>
  <si>
    <t>24-05006</t>
  </si>
  <si>
    <t>Rūpnieciski izolētas bezkanālo siltumtrases caurule , 1.sērijaDN150 (∅168.3/250)</t>
  </si>
  <si>
    <t>24-06004</t>
  </si>
  <si>
    <t>Rūpnieciski izolēts atzars DN150-DN65-DN150</t>
  </si>
  <si>
    <t>24-09053</t>
  </si>
  <si>
    <t>Rūpnieciski izolēts līkums 130° DN150 (∅168.3/250)</t>
  </si>
  <si>
    <t>Rūpnieciski izolēts līkums 90° DN150 (∅168.3/250)</t>
  </si>
  <si>
    <t>24-09051</t>
  </si>
  <si>
    <t xml:space="preserve">Rūpnieciski izolēts līkums 135° DN65 (∅76.1/140) </t>
  </si>
  <si>
    <t>24-0951</t>
  </si>
  <si>
    <t>Rūpnieciski izolēts līkums 90 °DN65 (∅76.1/140)</t>
  </si>
  <si>
    <t>24-09063</t>
  </si>
  <si>
    <t>Rūpnieciski izolēts vertikāls līkums 90° DN150 (∅168.3/250)</t>
  </si>
  <si>
    <t>24-09601</t>
  </si>
  <si>
    <t xml:space="preserve">Rūpnieciski izolēts vertikāls līkums 90° DN65 (∅76.1/140) </t>
  </si>
  <si>
    <t>Gala uzmava DN150 (∅168.3/250)</t>
  </si>
  <si>
    <t>Gala uzmava DN65 (∅76.1/140)</t>
  </si>
  <si>
    <t>24-09201</t>
  </si>
  <si>
    <t>Elastīgie ievadi DN150 (∅168.3/250)</t>
  </si>
  <si>
    <t>24-09322</t>
  </si>
  <si>
    <t xml:space="preserve">Elastīgie ievadi  DN65 (∅76.1/140) </t>
  </si>
  <si>
    <t>Savienojuma komplekts DN150 (∅168.3/250)</t>
  </si>
  <si>
    <t>24-09202</t>
  </si>
  <si>
    <t xml:space="preserve">Savienojuma komplekts DN65 (∅76.1/140) </t>
  </si>
  <si>
    <t>24-07006</t>
  </si>
  <si>
    <t>Rūpnieciski izolēts vārsts DN150 (∅168.3/250)</t>
  </si>
  <si>
    <t>55-16001</t>
  </si>
  <si>
    <t>Pazemes vārsta ierīkošanas materiāli (kovers, dz/b gredzens, PE aizsargčaula un t.t.)</t>
  </si>
  <si>
    <t>10-13001</t>
  </si>
  <si>
    <t>Brīdinājuma lenta</t>
  </si>
  <si>
    <t>24-10356</t>
  </si>
  <si>
    <t>Avārijas signālizācijas kārba</t>
  </si>
  <si>
    <t>24-10394</t>
  </si>
  <si>
    <t>Trīs dzīslu savienojuma kabelis</t>
  </si>
  <si>
    <t>Montāžas palīgmateriāli</t>
  </si>
  <si>
    <t>T Ā M E Nr.4-5</t>
  </si>
  <si>
    <t>Teritorijas spēka un apgaismošanas tīkli</t>
  </si>
  <si>
    <t>55-40001</t>
  </si>
  <si>
    <t>Tranšeja 1 kabeļa</t>
  </si>
  <si>
    <t>11-20001</t>
  </si>
  <si>
    <t>Smilts spilvenu ierīkošana tranšejā</t>
  </si>
  <si>
    <t>22-60002</t>
  </si>
  <si>
    <t>22-30003</t>
  </si>
  <si>
    <t>22-75001</t>
  </si>
  <si>
    <t>22-75101</t>
  </si>
  <si>
    <t>BMHM 1001-4C1+EPPA 206-4-250</t>
  </si>
  <si>
    <t>22-41001</t>
  </si>
  <si>
    <t>Zemē guldāma gofrēta dubultsienu kabeļu aizsargcaurule – 50/39.8mm EVOCAB FLEX</t>
  </si>
  <si>
    <t>11-41002</t>
  </si>
  <si>
    <t>Zemē guldāma gofrēta dubultsienu kabeļu aizsargcaurule – 75/62.1mm EVOCAB FLEX</t>
  </si>
  <si>
    <t>55-03210</t>
  </si>
  <si>
    <t>55-03202</t>
  </si>
  <si>
    <t>55-03310</t>
  </si>
  <si>
    <t>55-.32021</t>
  </si>
  <si>
    <t>Sala izturīgs betons stabiņa ar kontaktiem pamatnes nostiprināšanai, pamatnes izbūve, ieskaitot caurules kabeļa ievilkšanai uzstādīšanu</t>
  </si>
  <si>
    <t>55-36001</t>
  </si>
  <si>
    <t>55-36002</t>
  </si>
  <si>
    <t>8-417-2</t>
  </si>
  <si>
    <t>Kabeļu kanalizācijas gofrētu cauruļu</t>
  </si>
  <si>
    <t>d.32mm montāža</t>
  </si>
  <si>
    <t>Sienās caurumu urbšana d.50mm</t>
  </si>
  <si>
    <t>46-39</t>
  </si>
  <si>
    <t>Caurumu kalšana sienās</t>
  </si>
  <si>
    <t>46-72</t>
  </si>
  <si>
    <t>Caurumu aizbetonēšana</t>
  </si>
  <si>
    <t>8-172-1</t>
  </si>
  <si>
    <t>Sienā iemūrējams skapis kabeļu</t>
  </si>
  <si>
    <t>cauruļu ievadam</t>
  </si>
  <si>
    <t>8-143-1</t>
  </si>
  <si>
    <t>Strēmelēs plīstoša brīdinājuma</t>
  </si>
  <si>
    <t>lenta</t>
  </si>
  <si>
    <t xml:space="preserve">Smilšu drenējošā slāņa </t>
  </si>
  <si>
    <t xml:space="preserve">Smilšu drenējošā slāņa 20 cm ierīkošana </t>
  </si>
  <si>
    <t>pelēks betona bruģis 200x100x80mm</t>
  </si>
  <si>
    <t>ierīkošana 30 cm</t>
  </si>
  <si>
    <t>Šķembu maisījums h=24cm</t>
  </si>
  <si>
    <t>Asfaltbetona apakšējā kārta AC22 h=6cm</t>
  </si>
  <si>
    <t>Asfaltbetona augšējā kārta AC22 h=4cm</t>
  </si>
  <si>
    <t>Asfaltbetona segums 147 m2</t>
  </si>
  <si>
    <t>Betona bortapmales</t>
  </si>
  <si>
    <t>tas pats 100x30x15</t>
  </si>
  <si>
    <t>Bruģa segumi 3805 m2</t>
  </si>
  <si>
    <t>T Ā M E Nr.5-1</t>
  </si>
  <si>
    <t>T Ā M E Nr.5-2</t>
  </si>
  <si>
    <t>T Ā M E Nr.5-3</t>
  </si>
  <si>
    <t>T Ā M E Nr.5-4</t>
  </si>
  <si>
    <t>Parastais kadiķis "Juniperus communis "Depressa Aurea"" h=0,5-0,6 m</t>
  </si>
  <si>
    <t>Kazaku kadiķis "Juniperus sabina "Blue Danube"" h=0,5-0,6 m</t>
  </si>
  <si>
    <t>Serbijas egle "Picea omorika "Nana"" h=0,2-0,3 m</t>
  </si>
  <si>
    <t>Asā egle "Picea pungens" h=1,0-1,2m</t>
  </si>
  <si>
    <t>Kalnu priede "Pinus mugo "Mops"" h=0,4-0,5 m</t>
  </si>
  <si>
    <t>Rietumu tūja "Thuja occidentalis "Smaragd" h=0,9-1,0 m</t>
  </si>
  <si>
    <t>Parastā zirgkastaņa "Aesculus hippocastanum" h=2,0-2,2 m</t>
  </si>
  <si>
    <t>Atvasainais grimonis "Cornus stolonifera "Flaviramea"" h=0,4-0,6m</t>
  </si>
  <si>
    <t>Vidējā forsītija "Forsythia x intermedia" h=0,5-0,6 m</t>
  </si>
  <si>
    <t>Parastais filadelfs "Philadelphus coronarius" h=0,6-0,7 m</t>
  </si>
  <si>
    <t>Irbeņlapu fizokarps "Physocarpus opulifolius "Diabolo"" h=0,4-0,5 m</t>
  </si>
  <si>
    <t>Irbeņlapu fizokarps "Physocarpus opulifolius "Luteus"" h=0,4-0,5 m</t>
  </si>
  <si>
    <t>Parastā klinšrozīte "Potentilla fruticosa "Goldfinger"" h=0,2-0,3 m</t>
  </si>
  <si>
    <t>Melnais plūškoks "Sambucus nigra" h=0,4-0,6 m</t>
  </si>
  <si>
    <t>Pīlādzis "Sorbus "White Swan" h=1,8-2,0 m</t>
  </si>
  <si>
    <t>Pelēkā spireja "Spiraea x cinerea "Grefsheim" h=0,3-0,4 m</t>
  </si>
  <si>
    <t>Japānas spireja "Spiraea japonica "Gold Mound" h=0,2-0,3 m</t>
  </si>
  <si>
    <t>Niponas spireja "Spiraea nipponica "Snowmound"" h=0,3-0,4 m</t>
  </si>
  <si>
    <t>Parastais ceriņš "Syringa vulgaris "Krasavitsa Mosqui"" h=0,6-1,0 m</t>
  </si>
  <si>
    <t>Holandes liepa "Tilia x vulgaris" h=2,5-3,0 m</t>
  </si>
  <si>
    <t>Augstā samtene "Tagetes erecta "Goldschmied"</t>
  </si>
  <si>
    <t>Tulpe, dažādas šķirnes</t>
  </si>
  <si>
    <t>Velosipēdu turētāju montāža (kopā 64 vietas; vienā posmā 4 vietas; cinkots metāls)</t>
  </si>
  <si>
    <t>posmi</t>
  </si>
  <si>
    <t>1,2x0,95x1,45 (h)</t>
  </si>
  <si>
    <t xml:space="preserve">Atkritumu tvertnes </t>
  </si>
  <si>
    <t>Soliņu uzstādīšana uz betona pamatbalstiem</t>
  </si>
  <si>
    <t xml:space="preserve">Atkritumu konteineru laukums N1 </t>
  </si>
  <si>
    <t>Granīta oļu pabērums 3-20mm gar sienām</t>
  </si>
  <si>
    <t>Antiseptizēts koka dēlis 18x20mm</t>
  </si>
  <si>
    <t>Monolītas dz.betona sienas izbūve</t>
  </si>
  <si>
    <t>Sienas stiegrošana</t>
  </si>
  <si>
    <t>Sienu špaktelēšana, slīpēšana un gruntēšana</t>
  </si>
  <si>
    <t>Tas pats, krāsojums</t>
  </si>
  <si>
    <t xml:space="preserve">mitrumizturīga krāsa </t>
  </si>
  <si>
    <t xml:space="preserve">l </t>
  </si>
  <si>
    <t>Metāla karkasa izbūve</t>
  </si>
  <si>
    <t>Metāla karkasa gruntēšana un krāsošana</t>
  </si>
  <si>
    <t xml:space="preserve">Jumta izbūve no RUUKKI profilētām jumta loksnēm </t>
  </si>
  <si>
    <t>profilētās jumta loksnes RAN 18R, b=0,7 mm</t>
  </si>
  <si>
    <t>Vertikālās teknes no karsti cinkota lokšņu tērauda b=0,6 mm, d=100mm  izbūve</t>
  </si>
  <si>
    <t>Horizontālās teknes no karsti cinkota lokšņu tērauda b=0,6 mm, d=150 mm</t>
  </si>
  <si>
    <t>RUUKKI vējdēļa LPT-250 uzstādīšana</t>
  </si>
  <si>
    <t>RUUKKI karnīzes LR-250 uzstādīšana</t>
  </si>
  <si>
    <t>VLEN sniega aiztures barjeras uzstādīšana</t>
  </si>
  <si>
    <t>tērauda stabi 60x60;h=2400m</t>
  </si>
  <si>
    <t>betons B10</t>
  </si>
  <si>
    <t>žoga posmi 2500x1750</t>
  </si>
  <si>
    <t>tas pats 2100x1750</t>
  </si>
  <si>
    <t>tas pats 1900x1750</t>
  </si>
  <si>
    <t>tas pats 1600x1750</t>
  </si>
  <si>
    <t>tas pats 1300x1750</t>
  </si>
  <si>
    <t>vārti 4000x1700</t>
  </si>
  <si>
    <t>vārtiņi 1200x1700</t>
  </si>
  <si>
    <t>PE cauruļu iebūve gruntī (h=700 - 1200mm) elektrokabeļiem</t>
  </si>
  <si>
    <t>Tērauda kolonnu montāža</t>
  </si>
  <si>
    <t>Iekšējie inženiertīkli</t>
  </si>
  <si>
    <t>Kopsavilkuma aprēķins Nr.3</t>
  </si>
  <si>
    <t>Kopsavilkuma aprēķins Nr.4</t>
  </si>
  <si>
    <t>Ārējie inženiertīkli</t>
  </si>
  <si>
    <t>Kopsavilkuma aprēķins Nr.5</t>
  </si>
  <si>
    <t>Teritorijas labiekārtošana un apzaļumošana</t>
  </si>
  <si>
    <t>Teritorijas sagatavošanas darbi</t>
  </si>
  <si>
    <t>Pagaidu būves</t>
  </si>
  <si>
    <t>Kopā ar PVN:</t>
  </si>
  <si>
    <t>Finanšu rezerve neparedzētiem darbiem 5%</t>
  </si>
  <si>
    <r>
      <t>Pārbaudīja:</t>
    </r>
    <r>
      <rPr>
        <sz val="11"/>
        <rFont val="Bookman Old Style"/>
        <family val="1"/>
      </rPr>
      <t xml:space="preserve">    </t>
    </r>
  </si>
  <si>
    <t>KOPSAVILKUMA aprēķins Nr.1</t>
  </si>
  <si>
    <t>Pasūtītājs:</t>
  </si>
  <si>
    <t>Objekta nosaukums:</t>
  </si>
  <si>
    <t>Objekta adrese:</t>
  </si>
  <si>
    <t>Pasūtījuma Nr.</t>
  </si>
  <si>
    <t>Par kopējo summu, Ls</t>
  </si>
  <si>
    <t>Kopējā darbietilpība, c/h</t>
  </si>
  <si>
    <t>Darba veids vai konstruktīvā elementa nosaukums</t>
  </si>
  <si>
    <t>Tāmes izmaksa (Ls)</t>
  </si>
  <si>
    <t>Tai skaitā</t>
  </si>
  <si>
    <t>Darbietilpība (c/h)</t>
  </si>
  <si>
    <t>Darba alga (Ls)</t>
  </si>
  <si>
    <t>Materiāli (Ls)</t>
  </si>
  <si>
    <t>Mehān., instr.īre, amortizācija (Ls)</t>
  </si>
  <si>
    <t>1-1-1</t>
  </si>
  <si>
    <t>Zemes darbi</t>
  </si>
  <si>
    <t>1-1-2</t>
  </si>
  <si>
    <t>1-1-3</t>
  </si>
  <si>
    <t>Pamati</t>
  </si>
  <si>
    <t>1-1-4</t>
  </si>
  <si>
    <t>1-1-5</t>
  </si>
  <si>
    <t>1-1-6</t>
  </si>
  <si>
    <t>Tērauda karkass</t>
  </si>
  <si>
    <t>1-1-7</t>
  </si>
  <si>
    <t>Sienas, starpsienas un kolonnas</t>
  </si>
  <si>
    <t>1-1-8</t>
  </si>
  <si>
    <t>1-1-9</t>
  </si>
  <si>
    <t xml:space="preserve">               Tāmes izmaksas : </t>
  </si>
  <si>
    <t>T Ā M E Nr.2-1</t>
  </si>
  <si>
    <t>Kāpnes</t>
  </si>
  <si>
    <t>1-1-10</t>
  </si>
  <si>
    <t>Ieejas laukumiņi</t>
  </si>
  <si>
    <t>1-1-11</t>
  </si>
  <si>
    <t>Jumts</t>
  </si>
  <si>
    <t>1-1-12</t>
  </si>
  <si>
    <t>Logi un vitrīnas</t>
  </si>
  <si>
    <t>1-1-13</t>
  </si>
  <si>
    <t>Durvis</t>
  </si>
  <si>
    <t>1-1-14</t>
  </si>
  <si>
    <t>Grīdas</t>
  </si>
  <si>
    <t>Iekšējā apdare</t>
  </si>
  <si>
    <t>Ārējā apdare</t>
  </si>
  <si>
    <t>Dažādi darbi</t>
  </si>
  <si>
    <t>KOPĀ:</t>
  </si>
  <si>
    <t>Darba devēja sociālais nodoklis (24,09%)</t>
  </si>
  <si>
    <t>Pārbaudīja:</t>
  </si>
  <si>
    <t xml:space="preserve">Sertifikāta Nr. </t>
  </si>
  <si>
    <t>T Ā M E  Nr.1-1</t>
  </si>
  <si>
    <t>Celtniecības darbi</t>
  </si>
  <si>
    <t xml:space="preserve">               Tāmes izmaksas:</t>
  </si>
  <si>
    <t>Pamatojums: rasējumi</t>
  </si>
  <si>
    <t>Nr. p.k.</t>
  </si>
  <si>
    <t>Pama-     tojums</t>
  </si>
  <si>
    <t>Darbu un resursu nosaukums</t>
  </si>
  <si>
    <t>Mēra vienība</t>
  </si>
  <si>
    <t>Dau-dzums</t>
  </si>
  <si>
    <t>Vienības izmaksas</t>
  </si>
  <si>
    <t>Kopā uz visu apjomu</t>
  </si>
  <si>
    <t>laika norma (c/h)</t>
  </si>
  <si>
    <t>darba samaksas likme Ls/h)</t>
  </si>
  <si>
    <t>darba alga                (Ls)</t>
  </si>
  <si>
    <t>Ārsienu siltumizolācija b=20mm</t>
  </si>
  <si>
    <t>betona joslu un kolonnu vietās</t>
  </si>
  <si>
    <t>akmens vate Paroc FAS4 (vai analogs),b=20</t>
  </si>
  <si>
    <t>akmens vate Paroc FAS4 (vai analogs),b=100</t>
  </si>
  <si>
    <t>ķīmiskie enkuri 16x125 mm</t>
  </si>
  <si>
    <t>3-EP5/265-101, 7400x1200</t>
  </si>
  <si>
    <t>tas pats 3-EP5/265-103; 7400x1200 ar</t>
  </si>
  <si>
    <t>tas pats 3-EP5/265-105; 7400x1200</t>
  </si>
  <si>
    <t>tas pats 3-EP5/265-106; 7400x1200</t>
  </si>
  <si>
    <t>tas pats 3-EP5/265-107; 7400x1200</t>
  </si>
  <si>
    <t>tas pats 3-EP5/265-108; 7400x1200</t>
  </si>
  <si>
    <t>tas pats 3-EP5/265-109; 7400x1200</t>
  </si>
  <si>
    <t>tas pats 3-EP5/265-110; 7400x1200</t>
  </si>
  <si>
    <t>ar papildus slodzi un izgriezumiem</t>
  </si>
  <si>
    <t>tas pats 3-EP5/265-111; 7400x1200</t>
  </si>
  <si>
    <t>tas pats 3-EP5/265-112; 7400x1200</t>
  </si>
  <si>
    <t>tas pats 3-EP5/265-113; 7400x1200</t>
  </si>
  <si>
    <t>tas pats 3-EP5/265-115; 7400x1200</t>
  </si>
  <si>
    <t>tas pats 3-EP5/265-116; 7400x1200</t>
  </si>
  <si>
    <t>tas pats 3-EP5/265-117; 7400x1200</t>
  </si>
  <si>
    <t>tas pats 3-EP5/265-118; 7400x1200</t>
  </si>
  <si>
    <t>tas pats 3-EP5/265-119; 7400x1200</t>
  </si>
  <si>
    <t>tas pats 3-EP5/265-120; 7400x1200</t>
  </si>
  <si>
    <t>tas pats 3-EP5/265-121; 7400x1200</t>
  </si>
  <si>
    <t>tas pats 3-EP5/265-122; 7400x1200</t>
  </si>
  <si>
    <t>tas pats 3-EP5/265-123; 7400x1200</t>
  </si>
  <si>
    <t>tas pats 3-EP5/265-124; 7400x1200</t>
  </si>
  <si>
    <t>tas pats 3-EP5/265-125; 7400x1200</t>
  </si>
  <si>
    <t>tas pats 3-EP5/265-126; 7400x1200</t>
  </si>
  <si>
    <t>tas pats 3-EP5/265-127; 7400x1200</t>
  </si>
  <si>
    <t>tas pats 3-EP5/265-128; 7400x1200</t>
  </si>
  <si>
    <t>tas pats 3-EP5/265-129; 7400x1200</t>
  </si>
  <si>
    <t>ar papildus slodzi un caurumiem</t>
  </si>
  <si>
    <t>tas pats 3-EP5/265-130; 7400x1200</t>
  </si>
  <si>
    <t>tas pats 3-EP5/265-131; 7400x1200</t>
  </si>
  <si>
    <t>tas pats 3-EP5/265-132; 7400x1200</t>
  </si>
  <si>
    <t>tas pats 3-EP5/265-133; 7400x1200</t>
  </si>
  <si>
    <t>tas pats 3-EP5/265-135; 7400x1025</t>
  </si>
  <si>
    <t>tas pats 3-EP5/265-136; 7400x1000</t>
  </si>
  <si>
    <t>tas pats 3-EP5/265-137; 7400x993,4</t>
  </si>
  <si>
    <t>- kabelis NYY-J-3×2.5 – 4m,</t>
  </si>
  <si>
    <t>- 1-fāzes jaudas slēdzis – C6A – 1gab.,</t>
  </si>
  <si>
    <t>55-36003</t>
  </si>
  <si>
    <t>Betona pamats 4m apgaismojuma stabam, komplektā ar gumijas blīvējumiem un nerūsējošā tērauda skrūvēm, ar atvērumu kabeļa ievilkšanai</t>
  </si>
  <si>
    <t>Metālkonstrukcijas – stiprinājuma detaļas</t>
  </si>
  <si>
    <r>
      <t>1kV kabelis ar vara dzīslām guldīšanai zemē – NYY-J šķ-gr. 3×4mm</t>
    </r>
    <r>
      <rPr>
        <vertAlign val="superscript"/>
        <sz val="11"/>
        <rFont val="Times New Roman"/>
        <family val="1"/>
      </rPr>
      <t>2</t>
    </r>
    <r>
      <rPr>
        <sz val="11"/>
        <rFont val="Times New Roman"/>
        <family val="1"/>
      </rPr>
      <t>, ievadi stabos</t>
    </r>
  </si>
  <si>
    <r>
      <t>1kV kabelis ar vara dzīslām guldīšanai zemē – NYY-J šķ-gr. 4×4mm</t>
    </r>
    <r>
      <rPr>
        <vertAlign val="superscript"/>
        <sz val="11"/>
        <rFont val="Times New Roman"/>
        <family val="1"/>
      </rPr>
      <t>2</t>
    </r>
    <r>
      <rPr>
        <sz val="11"/>
        <rFont val="Times New Roman"/>
        <family val="1"/>
      </rPr>
      <t xml:space="preserve"> NYY-J</t>
    </r>
  </si>
  <si>
    <r>
      <t>1kV kabelis ar vara dzīslām guldīšanai zemē –NYY-J  šķ-gr. 3×6mm</t>
    </r>
    <r>
      <rPr>
        <vertAlign val="superscript"/>
        <sz val="11"/>
        <rFont val="Times New Roman"/>
        <family val="1"/>
      </rPr>
      <t>2</t>
    </r>
    <r>
      <rPr>
        <sz val="11"/>
        <rFont val="Times New Roman"/>
        <family val="1"/>
      </rPr>
      <t>, ievadi stabos NYY-J</t>
    </r>
  </si>
  <si>
    <r>
      <t>1kV kabelis ar vara dzīslām guldīšanai zemē – NYY-J šķ-gr. 4×10mm</t>
    </r>
    <r>
      <rPr>
        <vertAlign val="superscript"/>
        <sz val="11"/>
        <rFont val="Times New Roman"/>
        <family val="1"/>
      </rPr>
      <t>2</t>
    </r>
    <r>
      <rPr>
        <sz val="11"/>
        <rFont val="Times New Roman"/>
        <family val="1"/>
      </rPr>
      <t xml:space="preserve"> NYY-J</t>
    </r>
  </si>
  <si>
    <r>
      <t>Kabeļa gala apdare – 3×4mm</t>
    </r>
    <r>
      <rPr>
        <vertAlign val="superscript"/>
        <sz val="11"/>
        <rFont val="Times New Roman"/>
        <family val="1"/>
      </rPr>
      <t>2</t>
    </r>
    <r>
      <rPr>
        <sz val="11"/>
        <rFont val="Times New Roman"/>
        <family val="1"/>
      </rPr>
      <t xml:space="preserve"> </t>
    </r>
  </si>
  <si>
    <r>
      <t>Kabeļa gala apdare – 3×6mm</t>
    </r>
    <r>
      <rPr>
        <vertAlign val="superscript"/>
        <sz val="11"/>
        <rFont val="Times New Roman"/>
        <family val="1"/>
      </rPr>
      <t>2</t>
    </r>
    <r>
      <rPr>
        <sz val="11"/>
        <rFont val="Times New Roman"/>
        <family val="1"/>
      </rPr>
      <t xml:space="preserve"> </t>
    </r>
  </si>
  <si>
    <r>
      <t>Kabeļa gala apdare – 4×10mm</t>
    </r>
    <r>
      <rPr>
        <vertAlign val="superscript"/>
        <sz val="11"/>
        <rFont val="Times New Roman"/>
        <family val="1"/>
      </rPr>
      <t>2</t>
    </r>
    <r>
      <rPr>
        <sz val="11"/>
        <rFont val="Times New Roman"/>
        <family val="1"/>
      </rPr>
      <t xml:space="preserve"> </t>
    </r>
  </si>
  <si>
    <r>
      <t>Y1  124744  kabeļu  nozarojuma  uzmava  – 4×10mm</t>
    </r>
    <r>
      <rPr>
        <vertAlign val="superscript"/>
        <sz val="11"/>
        <rFont val="Times New Roman"/>
        <family val="1"/>
      </rPr>
      <t>2</t>
    </r>
    <r>
      <rPr>
        <sz val="11"/>
        <rFont val="Times New Roman"/>
        <family val="1"/>
      </rPr>
      <t>/4×10mm</t>
    </r>
    <r>
      <rPr>
        <vertAlign val="superscript"/>
        <sz val="11"/>
        <rFont val="Times New Roman"/>
        <family val="1"/>
      </rPr>
      <t>2</t>
    </r>
  </si>
  <si>
    <r>
      <t>Kabeļu nozarojuma uzmava – 4×10mm</t>
    </r>
    <r>
      <rPr>
        <vertAlign val="superscript"/>
        <sz val="11"/>
        <rFont val="Times New Roman"/>
        <family val="1"/>
      </rPr>
      <t>2</t>
    </r>
    <r>
      <rPr>
        <sz val="11"/>
        <rFont val="Times New Roman"/>
        <family val="1"/>
      </rPr>
      <t>/3×4mm</t>
    </r>
    <r>
      <rPr>
        <vertAlign val="superscript"/>
        <sz val="11"/>
        <rFont val="Times New Roman"/>
        <family val="1"/>
      </rPr>
      <t>2</t>
    </r>
    <r>
      <rPr>
        <sz val="11"/>
        <rFont val="Times New Roman"/>
        <family val="1"/>
      </rPr>
      <t xml:space="preserve"> Y1 124744</t>
    </r>
  </si>
  <si>
    <r>
      <t>Kabeļu nozarojuma uzmava – 4×10mm</t>
    </r>
    <r>
      <rPr>
        <vertAlign val="superscript"/>
        <sz val="11"/>
        <rFont val="Times New Roman"/>
        <family val="1"/>
      </rPr>
      <t>2</t>
    </r>
    <r>
      <rPr>
        <sz val="11"/>
        <rFont val="Times New Roman"/>
        <family val="1"/>
      </rPr>
      <t>/3×6mm</t>
    </r>
    <r>
      <rPr>
        <vertAlign val="superscript"/>
        <sz val="11"/>
        <rFont val="Times New Roman"/>
        <family val="1"/>
      </rPr>
      <t>2</t>
    </r>
  </si>
  <si>
    <r>
      <t>Kabeļu nozarojuma uzmava – 4×4mm</t>
    </r>
    <r>
      <rPr>
        <vertAlign val="superscript"/>
        <sz val="11"/>
        <rFont val="Times New Roman"/>
        <family val="1"/>
      </rPr>
      <t>2</t>
    </r>
    <r>
      <rPr>
        <sz val="11"/>
        <rFont val="Times New Roman"/>
        <family val="1"/>
      </rPr>
      <t>/3×4mm YO124747</t>
    </r>
  </si>
  <si>
    <r>
      <t xml:space="preserve">Stabiņš ar kontaktiem uzstādīšanai ārā – h=500mm, nerūsējošā tērauda korpuss, IP55, krāsot pulvertehnoloģijā melnu, </t>
    </r>
    <r>
      <rPr>
        <sz val="11"/>
        <color indexed="8"/>
        <rFont val="Times New Roman"/>
        <family val="1"/>
      </rPr>
      <t>krāsojums noturīgs pret ultravioleto starojumu, ievada spailes Cu-3×4mm</t>
    </r>
    <r>
      <rPr>
        <vertAlign val="superscript"/>
        <sz val="11"/>
        <color indexed="8"/>
        <rFont val="Times New Roman"/>
        <family val="1"/>
      </rPr>
      <t>2</t>
    </r>
    <r>
      <rPr>
        <sz val="11"/>
        <color indexed="8"/>
        <rFont val="Times New Roman"/>
        <family val="1"/>
      </rPr>
      <t xml:space="preserve"> kabeļa pieslēgumam Mr Help 50101</t>
    </r>
  </si>
  <si>
    <r>
      <t>Pamatne „</t>
    </r>
    <r>
      <rPr>
        <sz val="11"/>
        <color indexed="8"/>
        <rFont val="Times New Roman"/>
        <family val="1"/>
      </rPr>
      <t>Mr Help” stabiņam, nerūsējošā tērauda stiprinājuma skrūves ST12</t>
    </r>
  </si>
  <si>
    <r>
      <t xml:space="preserve">Āra apgaismošanas stabiņš, alumīnija korpuss, nerūsējošā tērauda stiprinājuma skrūves, matēts balts polikarbonāta izkliedētājs, gaismeklis ar </t>
    </r>
    <r>
      <rPr>
        <sz val="11"/>
        <color indexed="8"/>
        <rFont val="Times New Roman"/>
        <family val="1"/>
      </rPr>
      <t xml:space="preserve">TC-L 24W luminiscences spuldzi, elektroniska drosele, melnā krāsa, krāsojums noturīgs pret ultravioleto starojumu, h=1000mm, </t>
    </r>
    <r>
      <rPr>
        <sz val="11"/>
        <color indexed="8"/>
        <rFont val="Symbol"/>
        <family val="1"/>
      </rPr>
      <t>Æ</t>
    </r>
    <r>
      <rPr>
        <sz val="11"/>
        <color indexed="8"/>
        <rFont val="Times New Roman"/>
        <family val="1"/>
      </rPr>
      <t>120mm, IP55, IK10, ievada spailes Cu-3×4mm</t>
    </r>
    <r>
      <rPr>
        <vertAlign val="superscript"/>
        <sz val="11"/>
        <color indexed="8"/>
        <rFont val="Times New Roman"/>
        <family val="1"/>
      </rPr>
      <t>2</t>
    </r>
    <r>
      <rPr>
        <sz val="11"/>
        <color indexed="8"/>
        <rFont val="Times New Roman"/>
        <family val="1"/>
      </rPr>
      <t xml:space="preserve"> kabeļa pieslēgumam Twist mini1380.993</t>
    </r>
  </si>
  <si>
    <r>
      <t>Sala izturīga betona pamata izbūve stabiņam „</t>
    </r>
    <r>
      <rPr>
        <sz val="11"/>
        <color indexed="8"/>
        <rFont val="Times New Roman"/>
        <family val="1"/>
      </rPr>
      <t xml:space="preserve">Twist mini”, ieskaitot nerūsējošā tērauda stiprinājuma skrūves un </t>
    </r>
    <r>
      <rPr>
        <sz val="11"/>
        <rFont val="Times New Roman"/>
        <family val="1"/>
      </rPr>
      <t>caurules kabeļa ievilkšanai uzstādīšanu</t>
    </r>
  </si>
  <si>
    <r>
      <t xml:space="preserve">Āra apgaismošanas gaismeklis – koniska laterna ar </t>
    </r>
    <r>
      <rPr>
        <sz val="11"/>
        <color indexed="8"/>
        <rFont val="Times New Roman"/>
        <family val="1"/>
      </rPr>
      <t>HSE-E 50 W nātrija augstspiediena spuldzi, E27 cokols, elektroniska drosele, simetriska gaismas izkliede, restes pret žilbināšanu, alumīnija korpuss, melnā krāsā, krāsojums noturīgs pret ultravioleto starojumu, mitrumu un salu, IP65, stiprinājums 76mm staba tievgalim, nerūsējošā tērauda stiprinājuma skrūves 9831LO/50-70HSE-E</t>
    </r>
  </si>
  <si>
    <r>
      <t xml:space="preserve">Cinkota tērauda āra apgaismošanas stabs, h=4m, konisks, tievgaļa </t>
    </r>
    <r>
      <rPr>
        <sz val="11"/>
        <color indexed="8"/>
        <rFont val="Symbol"/>
        <family val="1"/>
      </rPr>
      <t>Æ</t>
    </r>
    <r>
      <rPr>
        <sz val="11"/>
        <color indexed="8"/>
        <rFont val="Times New Roman"/>
        <family val="1"/>
      </rPr>
      <t xml:space="preserve">76mm, apkalpes lūka ar noslēdzamām durtiņām KLM 40/76/3.0: </t>
    </r>
  </si>
  <si>
    <t>T Ā M E Nr.4-6</t>
  </si>
  <si>
    <t>Apakšuzņēmēja kantoris</t>
  </si>
  <si>
    <t>7-675</t>
  </si>
  <si>
    <t>Sarga mājiņa</t>
  </si>
  <si>
    <t>Sanitārais mezgls</t>
  </si>
  <si>
    <t>7-668</t>
  </si>
  <si>
    <t>Atkritumu konteiners</t>
  </si>
  <si>
    <t>27-191</t>
  </si>
  <si>
    <t>Žogs ar informācijas tāfeli</t>
  </si>
  <si>
    <t xml:space="preserve"> 7-319</t>
  </si>
  <si>
    <t>Pagaidu žoga montāža un</t>
  </si>
  <si>
    <t>k=1,5;0,5</t>
  </si>
  <si>
    <t>demontāža</t>
  </si>
  <si>
    <t>Ugunsdzēsības stends</t>
  </si>
  <si>
    <t>10-170</t>
  </si>
  <si>
    <t>Pagaidu vārtu montāža un</t>
  </si>
  <si>
    <r>
      <t>m</t>
    </r>
    <r>
      <rPr>
        <vertAlign val="superscript"/>
        <sz val="11"/>
        <rFont val="Times New Roman"/>
        <family val="1"/>
      </rPr>
      <t>2</t>
    </r>
  </si>
  <si>
    <t>vārtu piederumi</t>
  </si>
  <si>
    <t>10-171</t>
  </si>
  <si>
    <t>Pagaidu vārtiņu montāža un</t>
  </si>
  <si>
    <t>vārtiņu piederumi</t>
  </si>
  <si>
    <t>Pagaidu ūdensvada pieslēgums</t>
  </si>
  <si>
    <t>Pagaidu elektrosadale</t>
  </si>
  <si>
    <t>Teritorijas pagaidu apgaismošana</t>
  </si>
  <si>
    <t>27-42</t>
  </si>
  <si>
    <t>Šķembu pagaidu ceļu un laukumu</t>
  </si>
  <si>
    <r>
      <t>100m</t>
    </r>
    <r>
      <rPr>
        <vertAlign val="superscript"/>
        <sz val="11"/>
        <rFont val="Times New Roman"/>
        <family val="1"/>
      </rPr>
      <t>2</t>
    </r>
  </si>
  <si>
    <t>T Ā M E Nr.7</t>
  </si>
  <si>
    <t>Objekta nosaukums:  Ķekavas sākumskolas 3B korpusa jaunbūve</t>
  </si>
  <si>
    <t>Objekta adrese:         Nākotnes iela 1C, Ķekava, Ķekavas novads</t>
  </si>
  <si>
    <r>
      <t xml:space="preserve">Pasažieru lifts "Schindler" 3300 </t>
    </r>
    <r>
      <rPr>
        <sz val="8"/>
        <rFont val="Times New Roman"/>
        <family val="1"/>
      </rPr>
      <t>TM</t>
    </r>
  </si>
  <si>
    <t>(vai analogs), ātrums 1.0m/s, 2 pieturas,</t>
  </si>
  <si>
    <t>celtspēja 675 kg, pacelšanas augst. 4m</t>
  </si>
  <si>
    <t>H3-7</t>
  </si>
  <si>
    <t>Saliekamo keramzītbetona pārsedžu</t>
  </si>
  <si>
    <t>tas pats 2090x300x185</t>
  </si>
  <si>
    <t>tas pats 1490x300x185</t>
  </si>
  <si>
    <t>tas pats 1490x200x185</t>
  </si>
  <si>
    <t>tas pats 1190x200x185</t>
  </si>
  <si>
    <t>tas pats 2090x150x185</t>
  </si>
  <si>
    <t>tas pats 1490x150x185</t>
  </si>
  <si>
    <t>tas pats 1190x150x185</t>
  </si>
  <si>
    <t>H2-36</t>
  </si>
  <si>
    <t>Monolītā keramzītbetona pārsedžu</t>
  </si>
  <si>
    <t>keramzītbetons B25</t>
  </si>
  <si>
    <t>H2-37</t>
  </si>
  <si>
    <t>Keramzītbetona pārsedžu stiegrošana</t>
  </si>
  <si>
    <t>Monolītā dz.betona atbalstplātņu</t>
  </si>
  <si>
    <t>montāžas putas 750 ml</t>
  </si>
  <si>
    <t>Iekšējo palodžu P-1, P-2, P-3 montāža</t>
  </si>
  <si>
    <t>palodzes baltas, rūpn.krāsotas, pl.350mm</t>
  </si>
  <si>
    <t>ģipškartona pieslēguma profils</t>
  </si>
  <si>
    <t xml:space="preserve">PVC konstrukcijas stiklapakešu vitrīnu </t>
  </si>
  <si>
    <t xml:space="preserve">PVC konstr.Schuco Corona CT70 AS (vai </t>
  </si>
  <si>
    <t>analoga) vitrīna ar durvīm V-1;4770x2980mm</t>
  </si>
  <si>
    <t>tas pats V-2; 4170x2980mm</t>
  </si>
  <si>
    <t xml:space="preserve">Alumīnija konstrukcijas stiklapakešu vitrīnu </t>
  </si>
  <si>
    <t xml:space="preserve">alumīnija konstr.Schuco ADS 50NI (vai </t>
  </si>
  <si>
    <t>analoga) vitrīna ar durvīm V-3;4870x2880</t>
  </si>
  <si>
    <t xml:space="preserve">alumīnija konstr.Schuco AWS/ADS 65 (vai </t>
  </si>
  <si>
    <t>analoga) vitrīna ar durvīm V-3*;4870x2880</t>
  </si>
  <si>
    <t>tas pats V-4; 3770x2080</t>
  </si>
  <si>
    <t>koka kark.MDF krāsotas WC durvis D-1;</t>
  </si>
  <si>
    <t>780x2280 mm</t>
  </si>
  <si>
    <t>koka finierētas durvis D-2; 980x2080 mm</t>
  </si>
  <si>
    <t>tas pats D-3; 980x2280 mm</t>
  </si>
  <si>
    <t>koka kark.MDF krāsotas WC durvis D-4;</t>
  </si>
  <si>
    <t>980x2280 mm</t>
  </si>
  <si>
    <t>1480x2280 mm, stiklotas</t>
  </si>
  <si>
    <t xml:space="preserve">koka finierētas divviru durvis D-5; </t>
  </si>
  <si>
    <t>durvju aplodas</t>
  </si>
  <si>
    <t>ugunsdrošas EI30</t>
  </si>
  <si>
    <t>tērauda durvis D-4/1; 980x2280 mm,</t>
  </si>
  <si>
    <t>tērauda durvis D-2/1; 980x2080 mm,</t>
  </si>
  <si>
    <t>tērauda ārdurvis ĀD-2; 1070x2280 mm</t>
  </si>
  <si>
    <t>Alumīnija konstr.stiklotu durvju bloku</t>
  </si>
  <si>
    <t>ĀD-1; 1740x2080 mm</t>
  </si>
  <si>
    <t xml:space="preserve">alumīnija konstr.stiklotas divviru ārdurvis </t>
  </si>
  <si>
    <t xml:space="preserve">alumīnija konstr.stiklotas divviru iekšdurvis </t>
  </si>
  <si>
    <t>D-6; 1480x2280 mm</t>
  </si>
  <si>
    <t>tas pats D-7; 1980x2280 mm</t>
  </si>
  <si>
    <t>Atbalstplātņu stiegrošana</t>
  </si>
  <si>
    <t>Monolītā keramzītbetona joslu</t>
  </si>
  <si>
    <t>Keramzītbetona joslu stiegrošana</t>
  </si>
  <si>
    <t>H6-84</t>
  </si>
  <si>
    <t xml:space="preserve"> 6-84</t>
  </si>
  <si>
    <t>H2-31</t>
  </si>
  <si>
    <t>šahtas betonēšana</t>
  </si>
  <si>
    <t>26-31</t>
  </si>
  <si>
    <t>Monolītā dz.betona apbetonējumu</t>
  </si>
  <si>
    <t>tas pats 2090x200x185</t>
  </si>
  <si>
    <t>Tērauda atbalststūrīšu un ieliekamo</t>
  </si>
  <si>
    <t>detaļu montāža</t>
  </si>
  <si>
    <t>Tērauda siju gruntēšana</t>
  </si>
  <si>
    <t>15-301</t>
  </si>
  <si>
    <t>siets</t>
  </si>
  <si>
    <t>Monolītā dz.betona lifta</t>
  </si>
  <si>
    <t>Lifta šahtas stiegrošana</t>
  </si>
  <si>
    <t>Ieliekamo detaļu ID-1 montāža</t>
  </si>
  <si>
    <t>46-21</t>
  </si>
  <si>
    <t>Pārseguma šuvju un apbetonējuma</t>
  </si>
  <si>
    <t>Enkurstiegru montāža</t>
  </si>
  <si>
    <t>H2-40</t>
  </si>
  <si>
    <t>Monolītā dz.betona gabalu</t>
  </si>
  <si>
    <t>Monolīto gabalu stiegrošana</t>
  </si>
  <si>
    <t>H2-18</t>
  </si>
  <si>
    <t>Monolīto gabalu aizbetonēšana</t>
  </si>
  <si>
    <t>keramzītbetons</t>
  </si>
  <si>
    <t>7-460</t>
  </si>
  <si>
    <t>Saliekamo dz.betona pārseguma</t>
  </si>
  <si>
    <t>plātņu montāža, laukums līdz 5m2</t>
  </si>
  <si>
    <t>7-463</t>
  </si>
  <si>
    <t>Tas pats laukums līdz 10m2</t>
  </si>
  <si>
    <t>saliekamās dz.betona plātnes</t>
  </si>
  <si>
    <t>ar caurumu</t>
  </si>
  <si>
    <t>ar papildus slodzi</t>
  </si>
  <si>
    <t>ar izgriezumiem</t>
  </si>
  <si>
    <t>grunts krāsa</t>
  </si>
  <si>
    <t>Tērauda siju apmetums</t>
  </si>
  <si>
    <t>ar izgriezumu</t>
  </si>
  <si>
    <t>ar papildus slodzi un caurumu</t>
  </si>
  <si>
    <t>ar caurumiem</t>
  </si>
  <si>
    <t>papildus slodzi un caurumu</t>
  </si>
  <si>
    <t>Monolītā dz.betona kolonnu  MK1, MK2</t>
  </si>
  <si>
    <t>un kolonnu MK1, MK2 stiegrošana</t>
  </si>
  <si>
    <t>tas pats 2390x300x185</t>
  </si>
  <si>
    <t>Fibo pārsedzes 2990x300x185</t>
  </si>
  <si>
    <t>tas pats 2390x150x185</t>
  </si>
  <si>
    <t>P1; P2 betonēšana</t>
  </si>
  <si>
    <t>asīs 11/3 - 13/3 betonēšana</t>
  </si>
  <si>
    <t xml:space="preserve">1-1-5. Pārsegumi </t>
  </si>
  <si>
    <t>Galvenās ieejas nojumes jumta IJ-3</t>
  </si>
  <si>
    <t>tērauda konstrukciju montāža</t>
  </si>
  <si>
    <t>enkurbultas M16</t>
  </si>
  <si>
    <t>skrūve, uzgrieznis M16</t>
  </si>
  <si>
    <t>betonēšana pa asi M3</t>
  </si>
  <si>
    <t>papildus slodzi</t>
  </si>
  <si>
    <t>Grunts rakšana ierakumā un</t>
  </si>
  <si>
    <t>pārvietošana uzbērumā</t>
  </si>
  <si>
    <t>60-35</t>
  </si>
  <si>
    <t>Uzbēruma ierīkošana no atvestās</t>
  </si>
  <si>
    <t>60-1;4</t>
  </si>
  <si>
    <t>Ceļu seguma gultnes veidošana un</t>
  </si>
  <si>
    <t>grunts pārvietošana uzbērumā</t>
  </si>
  <si>
    <t>60-39</t>
  </si>
  <si>
    <t>Teritorijas planēšana</t>
  </si>
  <si>
    <t>27-19</t>
  </si>
  <si>
    <t>27-173</t>
  </si>
  <si>
    <t>Šķembu pamatslāņa b=20cm</t>
  </si>
  <si>
    <t>Šķembu pamatslānis b=15cm</t>
  </si>
  <si>
    <t>Smilšu izlīdzinošais slānis b=5cm</t>
  </si>
  <si>
    <t>10-105</t>
  </si>
  <si>
    <t>Betona bruģakmeņu seguma</t>
  </si>
  <si>
    <t>Tērauda siju apbetonēšana</t>
  </si>
  <si>
    <t>siets d5 Bp-I, 100x100mm</t>
  </si>
  <si>
    <t>tas pats IJ-3; 16510x5500 mm</t>
  </si>
  <si>
    <t>tas pats D-1/1; 780x2280 mm, EI-30</t>
  </si>
  <si>
    <t>tas pats D-4; 980x2280 mm, EI-30</t>
  </si>
  <si>
    <t>R8-170</t>
  </si>
  <si>
    <t>platums 20 cm) palodžu montāža</t>
  </si>
  <si>
    <t>Krāsotā skārda (Pural pārklājums, b=0,5mm,</t>
  </si>
  <si>
    <t>prof.loksnēm</t>
  </si>
  <si>
    <t xml:space="preserve">Pārsegumi </t>
  </si>
  <si>
    <t>2-1</t>
  </si>
  <si>
    <t>2-2</t>
  </si>
  <si>
    <t>2-3</t>
  </si>
  <si>
    <t>2-4</t>
  </si>
  <si>
    <t>2-5</t>
  </si>
  <si>
    <t>2-6</t>
  </si>
  <si>
    <t>2-7</t>
  </si>
  <si>
    <t>2-8</t>
  </si>
  <si>
    <t>2-9</t>
  </si>
  <si>
    <t>2-10</t>
  </si>
  <si>
    <t>2-11</t>
  </si>
  <si>
    <t>AUKSTAIS ŪDENSVADS Ū1.</t>
  </si>
  <si>
    <t>14-00351</t>
  </si>
  <si>
    <t>Cinkotā terauda caurule  PN10 ar stiprin. ar pretkondensāta izolāciju  30 mm un apvalku, 60x3.2</t>
  </si>
  <si>
    <t>14-00311</t>
  </si>
  <si>
    <t>Cinkotā terauda caurule  PN10 ar stiprin. ar pretkondensāta izolāciju  30 mm un apvalku, 42.4x3.2</t>
  </si>
  <si>
    <t>14-00321</t>
  </si>
  <si>
    <t>Cinkotā terauda caurule  PN10 ar stiprin. ar pretkondensāta izolāciju 30 mm  un apvalku,  33.7x2.8</t>
  </si>
  <si>
    <t>Cinkotā terauda caurule  PN10 ar stiprin. ar pretkondensāta izolāciju  30 mm un apvalku,  26.8x2.6</t>
  </si>
  <si>
    <t>14-00301</t>
  </si>
  <si>
    <t>Cinkotā terauda caurule  PN10 ar stiprin. ar pretkondensāta izolāciju 30 mm  un apvalku, 21.3x2.8</t>
  </si>
  <si>
    <t xml:space="preserve">Cinkotā terauda caurule  PN10  26.8x2.6 ar stiprin,un ar porgumijas apvalkizolāciju </t>
  </si>
  <si>
    <t xml:space="preserve">Cinkotā terauda caurule  PN10  21.3x2.8 ar stiprin,un ar  porgumijas apvalkizolāciju </t>
  </si>
  <si>
    <t>14-06004</t>
  </si>
  <si>
    <t>Ūdens mēritājs  Dn20</t>
  </si>
  <si>
    <t>gb</t>
  </si>
  <si>
    <t>14-06009</t>
  </si>
  <si>
    <t>Mehāniskais filtrs  ievada mezglā</t>
  </si>
  <si>
    <t>14-06012</t>
  </si>
  <si>
    <t>Elektroaizbīdnis ar automātiku (bloķēts ar UK krāniem ēkā) Dn50</t>
  </si>
  <si>
    <t>14-01001</t>
  </si>
  <si>
    <t>Ārējais laistīšanas krāns  Dn15 uz sienas ar šļūteni L=30,0 m</t>
  </si>
  <si>
    <t>Sistēmas tukšošanas krāns Dn15</t>
  </si>
  <si>
    <t>Misiņa lodveida ventīlis Dn15</t>
  </si>
  <si>
    <t>Misiņa lodveida ventīlis Dn20</t>
  </si>
  <si>
    <t>Misiņa lodveida ventīlis Dn25</t>
  </si>
  <si>
    <t>Misiņa lodveida ventīlis Dn32</t>
  </si>
  <si>
    <t>14-01002</t>
  </si>
  <si>
    <t>Aizbīdnis Dn50</t>
  </si>
  <si>
    <t>Vienvirziena vārsts Dn32</t>
  </si>
  <si>
    <t>Noslēgventīlis-stopkrāns Dn10 iekārtas pievadam</t>
  </si>
  <si>
    <t>14-01008</t>
  </si>
  <si>
    <t>Pievads lokanais klozetpoda skalojamai tvertnei ar ventili</t>
  </si>
  <si>
    <t>kpl</t>
  </si>
  <si>
    <t>14-01004</t>
  </si>
  <si>
    <t>v-ts</t>
  </si>
  <si>
    <t>Pievads siltummainim siltummezglā</t>
  </si>
  <si>
    <t>14-02013</t>
  </si>
  <si>
    <t>Ugunsdzēsības krāns ar ventīli, ar stobru d=25 un izplūdes sprauslu  un šļūteni L=30 m</t>
  </si>
  <si>
    <t xml:space="preserve">Ugunsdzēsības krāna/hidranta kaste – iebūvējamā    PN-EN 671-1 (W-25/30G) </t>
  </si>
  <si>
    <t>r.cena</t>
  </si>
  <si>
    <t>Pulvera ugunsdzēsības aparāts AP-6</t>
  </si>
  <si>
    <t>14-20001</t>
  </si>
  <si>
    <t xml:space="preserve">Hidrauliskā pārbaude </t>
  </si>
  <si>
    <t>KARSTĀ ŪDENSAPGĀDE T3, T4.</t>
  </si>
  <si>
    <t>14-00705</t>
  </si>
  <si>
    <t>Daudzslāņu plastmasas un metāla kompozītcaurule  PN10 40x4.0 ar stiprin. ar siltumizolāciju 40 mm un apvalku</t>
  </si>
  <si>
    <t>14-00704</t>
  </si>
  <si>
    <t>Daudzslāņu plastmasas un metāla kompozītcaurule  PN10 32x3.0 ar stiprin. ar siltumizolāciju 40 mm un apvalku</t>
  </si>
  <si>
    <t>14-00703</t>
  </si>
  <si>
    <t>Daudzslāņu plastmasas un metāla kompozītcaurule  PN10 25x2.5 ar stiprin. ar siltumizolāciju 30 mm un apvalku</t>
  </si>
  <si>
    <t>14-00702</t>
  </si>
  <si>
    <t>Daudzslāņu plastmasas un metāla kompozītcaurule  PN10 20x2.3 ar stiprin. ar siltumizolāciju 30 mm un apvalku</t>
  </si>
  <si>
    <t>Daudzslāņu plastmasas un metāla kompozītcaurule  PN10  25x2.5 ar stiprin,un ar porgumijas apvalkizolāciju</t>
  </si>
  <si>
    <t>Daudzslāņu plastmasas un metāla kompozītcaurule  PN10  20x2.3 ar stiprin,un ar porgumijas apvalkizolāciju</t>
  </si>
  <si>
    <t>Vienvirziena vārsts Dn20</t>
  </si>
  <si>
    <t xml:space="preserve">Pievads siltummezglam- karstā ūdens sagatavošana </t>
  </si>
  <si>
    <t>10-10001</t>
  </si>
  <si>
    <t>Hidrauliskā pārbaude</t>
  </si>
  <si>
    <t>T Ā M E Nr.2-2</t>
  </si>
  <si>
    <t>Ūdensvada ievada hermetizācija no tehniskās telpas</t>
  </si>
  <si>
    <t>Ūdensvadi Ū1; T3; T4</t>
  </si>
  <si>
    <t>FEKĀLĀ KANALIZĀCIJA K1.</t>
  </si>
  <si>
    <t>16-00702</t>
  </si>
  <si>
    <t>Īscaurule klozetpoda pievienojumam  110</t>
  </si>
  <si>
    <t>16-01101</t>
  </si>
  <si>
    <t xml:space="preserve">Grīdas traps ar sifonu, izlaidi un resti 110 </t>
  </si>
  <si>
    <t>16-00685</t>
  </si>
  <si>
    <t>Ugunsdroša starplika sienas krustojuma vietā 110</t>
  </si>
  <si>
    <t>16-00571</t>
  </si>
  <si>
    <t>Ugunsdroša starplika sienas krustojuma vietā 50</t>
  </si>
  <si>
    <t>16-00601</t>
  </si>
  <si>
    <t>Tīrīšanas revizija stāvvadam  50</t>
  </si>
  <si>
    <t>16-00721</t>
  </si>
  <si>
    <t>Tīrīšanas revizija stāvvadam  110</t>
  </si>
  <si>
    <t>Tīrīšanas atvere  50</t>
  </si>
  <si>
    <t>Tīrīšanas atvere  110</t>
  </si>
  <si>
    <t>16-00555</t>
  </si>
  <si>
    <t>Kanalizācijas sistēmas plastm. cauruļvads ar veidgabaliem un stiprinājumu  50</t>
  </si>
  <si>
    <t>16-00613</t>
  </si>
  <si>
    <t>Kanalizācijas sistēmas plastm. cauruļvads ar veidgabaliem un stiprinājumu  110</t>
  </si>
  <si>
    <t>Vēdināšanas daļa virs jumta</t>
  </si>
  <si>
    <t>Izlaides hermetizācija</t>
  </si>
  <si>
    <t xml:space="preserve">SANTEHNISKĀS IEKĀRTAS. </t>
  </si>
  <si>
    <t>16-50011</t>
  </si>
  <si>
    <t xml:space="preserve">Keramiska roku mazgātne, viendaļīga ar sifonu un izlaidi, balta un jaucējkrāns ar pievadu no apakšas      </t>
  </si>
  <si>
    <t xml:space="preserve">Invalīdu roku mazgātne, viendaļīga ar sifonu un izlaidi, jaucējkrāns ar pievadu no apakšas            </t>
  </si>
  <si>
    <t>16-40013</t>
  </si>
  <si>
    <t xml:space="preserve">Klozetpods; ar poda rāmi; horizontālo/slīpo izlaidi un ūdens skalojamo kasti  ar pogu </t>
  </si>
  <si>
    <t>Invalīdu klozetpods iebūvētais – uzkārtais uz konsolēm ; ar poda rāmi; horizontālo/slīpo izlaidi un ūdens skalojamo kasti  ar pogu</t>
  </si>
  <si>
    <t>16-50501</t>
  </si>
  <si>
    <t xml:space="preserve">Virtuves izlietne (iebīvētā) un jaucējkrāns ar pievadu no apakšas un sifons ar izlaidi; </t>
  </si>
  <si>
    <t>16-51007</t>
  </si>
  <si>
    <t>Dušas stikla kabīne, ar sifonu un izlaidi, jaucējkrāns ar dušas izvadu un lokano pievadu ar dušas sietiņu</t>
  </si>
  <si>
    <t>16-55001</t>
  </si>
  <si>
    <t>Mazgātne dziļā (apkopes telpā) un jaucējkrāns ar pievadu no apakšas un sifons ar izlaidi</t>
  </si>
  <si>
    <t xml:space="preserve">KONDENSĀTA KANALIZĀCIJA Kkond.    </t>
  </si>
  <si>
    <t>Plastmasas cauruļvads ar veidgabaliem un stiprinājumu; porgumijas apvalkizolācija 6mm  Dn25</t>
  </si>
  <si>
    <t>Plastmasas cauruļvads ar veidgabaliem un stiprinājumu; porgumijas apvalkizolācija 6mm  Dn32</t>
  </si>
  <si>
    <t>Pievienojums kondensāta novadam  no iekārtas</t>
  </si>
  <si>
    <t>16-60013</t>
  </si>
  <si>
    <t>Sifona ar hidroslēgu  110 pievienojums kondensāta novada sistēmai</t>
  </si>
  <si>
    <t>Kanalizācija K1; K kond.</t>
  </si>
  <si>
    <t>T Ā M E Nr.2-3</t>
  </si>
  <si>
    <t>APKURE</t>
  </si>
  <si>
    <t>14-00231</t>
  </si>
  <si>
    <t>Tērauda cauruļvads Dn32 Fe35 izolācijaTubolit 13 mm</t>
  </si>
  <si>
    <t>14-00241</t>
  </si>
  <si>
    <t>Tērauda cauruļvads Dn40 FE35 izolācijā Tubolit 13 mm</t>
  </si>
  <si>
    <t>14-00251</t>
  </si>
  <si>
    <t>Tērauda cauruļvads Dn50 FE35 izolācijā Tubolit 13 mm</t>
  </si>
  <si>
    <t>14-00253</t>
  </si>
  <si>
    <t>Tērauda cauruļvads Dn65 Fe34 izolācijā Tubolit 13 mm</t>
  </si>
  <si>
    <t>14-00722</t>
  </si>
  <si>
    <t>Daudzslāņu caurule Dn16 Unipipe izolācijā  Tubolit 13 mm</t>
  </si>
  <si>
    <t>Daudzslāņu caurule Dn20 Unipipe izolācijā  Tubolit 13 mm</t>
  </si>
  <si>
    <t>14-00723</t>
  </si>
  <si>
    <t>Daudzslāņu caurule Dn25 Unipipe izolācijā  Tubolit 13 mm</t>
  </si>
  <si>
    <t>14-00724</t>
  </si>
  <si>
    <t>Daudzslāņu caurule Dn32 Unipipe izolācijā  Tubolit 13 mm</t>
  </si>
  <si>
    <t>14-00725</t>
  </si>
  <si>
    <t>Daudzslāņu caurule Dn40 Unipipe izolācijā  Tubolit 13 mm</t>
  </si>
  <si>
    <t>Daudzslāņu caurule Dn50 Unipipe izolācijā  Tubolit 13 mm</t>
  </si>
  <si>
    <t>14-00504</t>
  </si>
  <si>
    <t>Līkums-45*Dn32 Fe35</t>
  </si>
  <si>
    <t>14-00822</t>
  </si>
  <si>
    <t>Līkums-45*Dn16 Unipipe</t>
  </si>
  <si>
    <t>14-00825</t>
  </si>
  <si>
    <t>Līkums-45*Dn40 Unipipe</t>
  </si>
  <si>
    <t>14-00505</t>
  </si>
  <si>
    <t>Līkums-45*Dn40 Fe35</t>
  </si>
  <si>
    <t>14-00506</t>
  </si>
  <si>
    <t>Līkums-45*Dn65 Fe35</t>
  </si>
  <si>
    <t>Līkums-45*Dn20 Unipipe</t>
  </si>
  <si>
    <t>14-00823</t>
  </si>
  <si>
    <t>Līkums-45*Dn25 Unipipe</t>
  </si>
  <si>
    <t>14-00824</t>
  </si>
  <si>
    <t>Līkums-45*Dn32 Unipipe</t>
  </si>
  <si>
    <t>14-00551</t>
  </si>
  <si>
    <t>T-veida veidgabals-90* 32/32/16 Fe35</t>
  </si>
  <si>
    <t>14-00552</t>
  </si>
  <si>
    <t>T-veida veidgabals-90* 32/32/20 Fe35</t>
  </si>
  <si>
    <t>14-00553</t>
  </si>
  <si>
    <t>T-veida veidgabals-90* 32/32/25 Fe35</t>
  </si>
  <si>
    <t>14-00556</t>
  </si>
  <si>
    <t>T-veida veidgabals-90* 32/32/50 Fe35</t>
  </si>
  <si>
    <t>14-00555</t>
  </si>
  <si>
    <t>T-veida veidgabals-90* 40/40/16 Fe35</t>
  </si>
  <si>
    <t>14-10555</t>
  </si>
  <si>
    <t>T-veida veidgabals-90* 40/40/20 Fe35</t>
  </si>
  <si>
    <t>14-10556</t>
  </si>
  <si>
    <t>T-veida veidgabals-90* 40/40/25 Fe35</t>
  </si>
  <si>
    <t>T-veida veidgabals-90* 50/50/25 Fe35</t>
  </si>
  <si>
    <t>14-00802</t>
  </si>
  <si>
    <t>T-veida veidgabals-90*16/16 Unipipe</t>
  </si>
  <si>
    <t>T-veida veidgabals-90*20/20 Unipipe</t>
  </si>
  <si>
    <t>14-00803</t>
  </si>
  <si>
    <t>14-00804</t>
  </si>
  <si>
    <t>14-00805</t>
  </si>
  <si>
    <t>14-00615</t>
  </si>
  <si>
    <t>Outlet 50/50 Fe35</t>
  </si>
  <si>
    <t>14-00634</t>
  </si>
  <si>
    <t>Outlet  50/95 Fe65</t>
  </si>
  <si>
    <t>17-12102</t>
  </si>
  <si>
    <t>VENTIL COMPACT apkures radiators ar iebūvētu regulatoru, atgaisotāju, noslēgtapām (krāsojums atbilstošs interjēram)pieslēgums no apakšas CV21-400-500</t>
  </si>
  <si>
    <t>VENTIL COMPACT apkures radiators ar iebūvētu regulatoru, atgaisotāju, noslēgtapām (krāsojums atbilstošs interjēram)pieslēgums no apakšas CV21-400-600</t>
  </si>
  <si>
    <t>VENTIL COMPACT apkures radiators ar iebūvētu regulatoru, atgaisotāju, noslēgtapām (krāsojums atbilstošs interjēram)pieslēgums no apakšas CV21-400-700</t>
  </si>
  <si>
    <t>VENTIL COMPACT apkures radiators ar iebūvētu regulatoru, atgaisotāju, noslēgtapām (krāsojums atbilstošs interjēram)pieslēgums no apakšas CV21-500-500</t>
  </si>
  <si>
    <t>VENTIL COMPACT apkures radiators ar iebūvētu regulatoru, atgaisotāju, noslēgtapām (krāsojums atbilstošs interjēram)pieslēgums no apakšas CV21-500-600</t>
  </si>
  <si>
    <t>VENTIL COMPACT apkures radiators ar iebūvētu regulatoru, atgaisotāju, noslēgtapām (krāsojums atbilstošs interjēram)pieslēgums no apakšas CV21-600-500</t>
  </si>
  <si>
    <t>VENTIL COMPACT apkures radiators ar iebūvētu regulatoru, atgaisotāju, noslēgtapām (krāsojums atbilstošs interjēram)pieslēgums no apakšas CV22-400-1000</t>
  </si>
  <si>
    <t>VENTIL COMPACT apkures radiators ar iebūvētu regulatoru, atgaisotāju, noslēgtapām (krāsojums atbilstošs interjēram)pieslēgums no apakšas CV22-400-1100</t>
  </si>
  <si>
    <t>VENTIL COMPACT apkures radiators ar iebūvētu regulatoru, atgaisotāju, noslēgtapām (krāsojums atbilstošs interjēram)pieslēgums no apakšas CV22-400-1200</t>
  </si>
  <si>
    <t>VENTIL COMPACT apkures radiators ar iebūvētu regulatoru, atgaisotāju, noslēgtapām (krāsojums atbilstošs interjēram)pieslēgums no apakšas CV22-400-1400</t>
  </si>
  <si>
    <t>VENTIL COMPACT apkures radiators ar iebūvētu regulatoru, atgaisotāju, noslēgtapām (krāsojums atbilstošs interjēram)pieslēgums no apakšas CV22-400-500</t>
  </si>
  <si>
    <t>VENTIL COMPACT apkures radiators ar iebūvētu regulatoru, atgaisotāju, noslēgtapām (krāsojums atbilstošs interjēram)pieslēgums no apakšas CV22-400-700</t>
  </si>
  <si>
    <t>VENTIL COMPACT apkures radiators ar iebūvētu regulatoru, atgaisotāju, noslēgtapām (krāsojums atbilstošs interjēram)pieslēgums no apakšas CV22-400-800</t>
  </si>
  <si>
    <t>VENTIL COMPACT apkures radiators ar iebūvētu regulatoru, atgaisotāju, noslēgtapām (krāsojums atbilstošs interjēram)pieslēgums no apakšas CV22-400-900</t>
  </si>
  <si>
    <t>VENTIL COMPACT apkures radiators ar iebūvētu regulatoru, atgaisotāju, noslēgtapām (krāsojums atbilstošs interjēram)pieslēgums no apakšas CV22-500-600</t>
  </si>
  <si>
    <t>VENTIL COMPACT apkures radiators ar iebūvētu regulatoru, atgaisotāju, noslēgtapām (krāsojums atbilstošs interjēram)pieslēgums no apakšas CV33-400-1400</t>
  </si>
  <si>
    <t>VENTIL COMPACT apkures radiators ar iebūvētu regulatoru, atgaisotāju, noslēgtapām (krāsojums atbilstošs interjēram)pieslēgums no apakšas CV33-600-1600</t>
  </si>
  <si>
    <t>NARBONE apkures konvektors ar iebūvētu regulatoru, atgaisotāju, noslēgtapām (krāsojums atbilstošs interjēram)pieslēgums no apakšas NA 34-21-140VL</t>
  </si>
  <si>
    <t>NARBONE apkures konvektors ar iebūvētu regulatoru, atgaisotāju, noslēgtapām (krāsojums atbilstošs interjēram)pieslēgums no apakšas NA 34-21-220VL</t>
  </si>
  <si>
    <t>NARBONE apkures konvektors ar iebūvētu regulatoru, atgaisotāju, noslēgtapām (krāsojums atbilstošs interjēram)pieslēgums no apakšas NA 34-21-140VR</t>
  </si>
  <si>
    <t>NARBONE apkures konvektors ar iebūvētu regulatoru, atgaisotāju, noslēgtapām (krāsojums atbilstošs interjēram)pieslēgums no apakšas NA 34-21-220VR</t>
  </si>
  <si>
    <t>17-10101</t>
  </si>
  <si>
    <t>Sienas radiatoru stiprināšana</t>
  </si>
  <si>
    <t>17-10102</t>
  </si>
  <si>
    <t>Grīdu radiatoru stiprināšana</t>
  </si>
  <si>
    <t>17-01003</t>
  </si>
  <si>
    <t xml:space="preserve">STAD-15/14 balansēšanas vārsts </t>
  </si>
  <si>
    <t>STAD-25 balansēšanas vārsts</t>
  </si>
  <si>
    <t>STAD-32 balansēšanas vārsts</t>
  </si>
  <si>
    <t>17-01203</t>
  </si>
  <si>
    <t>Radiatora termostata galviņa RV-15</t>
  </si>
  <si>
    <t>17-01101</t>
  </si>
  <si>
    <t>Lodveida ventīlis SV-20</t>
  </si>
  <si>
    <t>Lodveida ventīlis SV-32</t>
  </si>
  <si>
    <t>Lodveida ventīlis SV-40</t>
  </si>
  <si>
    <t>17-01102</t>
  </si>
  <si>
    <t>Lodveida ventīlis SV-50</t>
  </si>
  <si>
    <t>17-39001</t>
  </si>
  <si>
    <t>Automātisks atgaisotājs</t>
  </si>
  <si>
    <t>Sistēmas marķēšanas materiāli</t>
  </si>
  <si>
    <t>09-10001</t>
  </si>
  <si>
    <t>Cauruļvadu gruntskrāsa (krāsojums 2 kārtās)</t>
  </si>
  <si>
    <t>m2</t>
  </si>
  <si>
    <t>Cauruļvadu stiprinājumi no cinkota tērauda</t>
  </si>
  <si>
    <t>17-10203</t>
  </si>
  <si>
    <t>Caurumu un kanālu veidošana</t>
  </si>
  <si>
    <t>Metināšanas un lodēšanas materiāli</t>
  </si>
  <si>
    <t>PN SILTUMAPGĀDES SISTĒMA  S1;S2</t>
  </si>
  <si>
    <t>14-00221</t>
  </si>
  <si>
    <t>Cauruļvads Dn25 Fe35 Tubolit izolācijā 13mm</t>
  </si>
  <si>
    <t>14-00513</t>
  </si>
  <si>
    <t>Līkums-90* Dn25 Fe35 Tubolit izolācija 13mm</t>
  </si>
  <si>
    <t>17-01103</t>
  </si>
  <si>
    <t>STAD ZV-1-20 balansēšanas vārsts</t>
  </si>
  <si>
    <t>Lodveida ventīlis SV-15</t>
  </si>
  <si>
    <t>Vienvirziena vārsts 1WAY-15</t>
  </si>
  <si>
    <t>kompl.</t>
  </si>
  <si>
    <t>Tukšošanas ventiļi ar uzgali 15mm</t>
  </si>
  <si>
    <t>17-06232</t>
  </si>
  <si>
    <t>Elsatīgs savienojums EJ15</t>
  </si>
  <si>
    <t>Metināšanas materiāli</t>
  </si>
  <si>
    <t>Elektroinstalācijas materiāli</t>
  </si>
  <si>
    <t>Ieejas halles grīdas apkures sistēma GASK</t>
  </si>
  <si>
    <t>m.cena</t>
  </si>
  <si>
    <t>Grīdas apkures sajaukšanas mezgls ar sūkni un temperatūras regulatoru”WIRSBO PUSH 45N” electronic</t>
  </si>
  <si>
    <t>“Wirsbo” kolektors 3WGF 20</t>
  </si>
  <si>
    <t>Kolektora By-pas XL 900</t>
  </si>
  <si>
    <t>“Wirsbo” kolektora stiprināšanas skavas</t>
  </si>
  <si>
    <t>“Wirsbo” kolektora montāžas skapis 6 – 12 kont.</t>
  </si>
  <si>
    <t>“Wirsbo” kolektora izpildmehānisms (aktuators) 24 V</t>
  </si>
  <si>
    <t xml:space="preserve">gb </t>
  </si>
  <si>
    <t>“COSY” savienojuma kārba ar transformatoru 230/24</t>
  </si>
  <si>
    <t>“Wirsbo” kolektora gala mezgls WGF ar atgaisotāju</t>
  </si>
  <si>
    <t>Telpas termostats “Wirsbo-Cosy” 24 V – elektroniskais</t>
  </si>
  <si>
    <t>Termostata “Cosy” pamatne</t>
  </si>
  <si>
    <t>Grīdas apkures caurules ar skābekļa difūzijas aizsargslāni “Wirsbo” - pe PEX d 20x2</t>
  </si>
  <si>
    <t>“Wirsbo” stiprināšanas stieple – 250 gab.</t>
  </si>
  <si>
    <t>Apmales lenta -  izplešanās šuve 10x150 mm – (rullī 40 m)</t>
  </si>
  <si>
    <t>Palīgmateriāli</t>
  </si>
  <si>
    <t>T-veida veidgabals- 90*16/16/20 Unipipe</t>
  </si>
  <si>
    <t>T-veida veidgabals- 90*20/20/16 Unipipe</t>
  </si>
  <si>
    <t>T-veida veidgabals- 90*20/20/25 Unipipe</t>
  </si>
  <si>
    <t>T-veida veidgabals- 90*25/25/16 Unipipe</t>
  </si>
  <si>
    <t>T-veida veidgabals- 90*25/25/20 Unipipe</t>
  </si>
  <si>
    <t>T-veida veidgabals- 90*32/32/16 Unipipe</t>
  </si>
  <si>
    <t>T-veida veidgabals- 90*32/32/20 Unipipe</t>
  </si>
  <si>
    <t>T-veida veidgabals- 90*32/32/25 Unipipe</t>
  </si>
  <si>
    <t>T-veida veidgabals- 90*40/40/16 Unipipe</t>
  </si>
  <si>
    <t>T-veida veidgabals- 90*40/40/20 Unipipe</t>
  </si>
  <si>
    <t>T-veida veidgabals- 90*40/40/25 Unipipe</t>
  </si>
  <si>
    <t>T-veida veidgabals- 90*50/50/16 Unipipe</t>
  </si>
  <si>
    <t>T-veida veidgabals- 90*50/50/20 Unipipe</t>
  </si>
  <si>
    <t>Caurules līkuma veidnis 90° d 20x2</t>
  </si>
  <si>
    <t>PN 1  - gaisa apstrādes iekārta.</t>
  </si>
  <si>
    <t>1</t>
  </si>
  <si>
    <t>Gaisa apstrādes iekārta eQ-032 Flakt Woods kompl. ar:</t>
  </si>
  <si>
    <t>pieplūdes ventilators</t>
  </si>
  <si>
    <t>ar rotācijas frekv. pārveidotāju</t>
  </si>
  <si>
    <t xml:space="preserve">noplūdes ventilators </t>
  </si>
  <si>
    <t>kalorīferis (ūdens) komplektā ar apsaistes mezglu</t>
  </si>
  <si>
    <t>rotējošais siltummainis</t>
  </si>
  <si>
    <t>pieplūdes filtru sekcijas</t>
  </si>
  <si>
    <t>noplūdes filtru sekcija</t>
  </si>
  <si>
    <t>gaisa noslēgvārsti ar pievadu</t>
  </si>
  <si>
    <t>apkalpošanas sekcijas</t>
  </si>
  <si>
    <t>vibrāciju izolējošs rāmis</t>
  </si>
  <si>
    <t>2</t>
  </si>
  <si>
    <t>17-40001</t>
  </si>
  <si>
    <t xml:space="preserve">Gaisa vads SR-100 </t>
  </si>
  <si>
    <t>17-40002</t>
  </si>
  <si>
    <t xml:space="preserve">Gaisa vads SR-125 </t>
  </si>
  <si>
    <t>17-40003</t>
  </si>
  <si>
    <t xml:space="preserve">Gaisa vads SR-160 </t>
  </si>
  <si>
    <t>Gaisa vads SR-160  T50</t>
  </si>
  <si>
    <t>17-40004</t>
  </si>
  <si>
    <t xml:space="preserve">Gaisa vads SR-200 </t>
  </si>
  <si>
    <t>17-40005</t>
  </si>
  <si>
    <t xml:space="preserve">Gaisa vads SR-250 </t>
  </si>
  <si>
    <t>17-40006</t>
  </si>
  <si>
    <t xml:space="preserve">Gaisa vads SR-315 </t>
  </si>
  <si>
    <t>9</t>
  </si>
  <si>
    <t xml:space="preserve">Gaisa vads SR-315 T50 </t>
  </si>
  <si>
    <t>17-40007</t>
  </si>
  <si>
    <t xml:space="preserve">Gaisa vads SR-400 T50 </t>
  </si>
  <si>
    <t>11</t>
  </si>
  <si>
    <t>17-42402</t>
  </si>
  <si>
    <t>Gaisa vads LKR-300-200</t>
  </si>
  <si>
    <t>12</t>
  </si>
  <si>
    <t>Gaisa vads LKR-400-200</t>
  </si>
  <si>
    <t>31-00000</t>
  </si>
  <si>
    <t>Esošo krūmu izciršana</t>
  </si>
  <si>
    <t>Esošā žoga demontāža</t>
  </si>
  <si>
    <t>12 mēneši</t>
  </si>
  <si>
    <t>Datoru un telefonu tīkls</t>
  </si>
  <si>
    <t>19`` iekārtu skapis 600x600  42U</t>
  </si>
  <si>
    <t>19`` elektroapgādes panelis 1U 5P</t>
  </si>
  <si>
    <t>19`` kabeļu organizators 1U</t>
  </si>
  <si>
    <t>19`` zemējuma komplekts</t>
  </si>
  <si>
    <t>19`` komutācijas panelis 2U 48xRJ45 cat 5e</t>
  </si>
  <si>
    <t>19`` komutācijas panelis 1U 24xRJ45 cat 5e</t>
  </si>
  <si>
    <t>19`` 48 portu komutators 1U LevelOne ProCon GSW-4876</t>
  </si>
  <si>
    <t>19`` 24 portu komutators 1U LevelOne GES-2450</t>
  </si>
  <si>
    <t>Patch kabelis cat 5e RJ45-RJ45  2m</t>
  </si>
  <si>
    <t>Divvietīga telefonu un datoru tīklu rozete 2xRJ45 cat 5e z/a, termoplasta, trieciendrošs, bēšā krāsā, AS universal JUNG (vai analogs)</t>
  </si>
  <si>
    <t>Vienvietīga telefonu un datoru tīklu rozete 1xRJ45 cat 5e z/a, termoplasta, trieciendrošs, bēšā krāsā, AS universal JUNG (vai analogs)</t>
  </si>
  <si>
    <t>Divvietīga telefonu un datoru tīklu rozete 2xRJ45 cat 5e montāžai grīdas kārbā, OBO Bettermann (vai analogs), grīdas kārba paredzēta EL sadaļā</t>
  </si>
  <si>
    <t>Vienvietīga telefonu un datoru tīklu rozete 1xRJ45 cat 5e montāžai grīdas kārbā, OBO Bettermann (vai analogs), grīdas kārba paredzēta EL sadaļā</t>
  </si>
  <si>
    <t>Montāžas kārba</t>
  </si>
  <si>
    <t>Kabeļu plaukts, platums 300 mm</t>
  </si>
  <si>
    <t>Datu kabelis UTP4x2x0.5 cat 5e</t>
  </si>
  <si>
    <t>Poliplasta caurule d50</t>
  </si>
  <si>
    <t>Poliplasta caurule d25</t>
  </si>
  <si>
    <t xml:space="preserve">m </t>
  </si>
  <si>
    <t>19`` ventilators un termostats 1U</t>
  </si>
  <si>
    <t>19-00000</t>
  </si>
  <si>
    <t>19-15201</t>
  </si>
  <si>
    <r>
      <t>Uz sienas stiprināms lineārs gaismeklis ar luminiscences spuldzi – 1×</t>
    </r>
    <r>
      <rPr>
        <sz val="11"/>
        <color indexed="8"/>
        <rFont val="Times New Roman"/>
        <family val="1"/>
      </rPr>
      <t>G5</t>
    </r>
    <r>
      <rPr>
        <sz val="11"/>
        <rFont val="Times New Roman"/>
        <family val="1"/>
      </rPr>
      <t>28W, IP20, alumīnija korpuss pelēkā krāsā, pulēts alumīnija reflektors, asimetrisks gaismas stars, 1180×310×95(h)mm (tāfeļu izgaismošana)</t>
    </r>
    <r>
      <rPr>
        <sz val="11"/>
        <color indexed="8"/>
        <rFont val="Times New Roman"/>
        <family val="1"/>
      </rPr>
      <t xml:space="preserve"> ARGUS WALL AS LM.433</t>
    </r>
  </si>
  <si>
    <r>
      <t xml:space="preserve">Griestos iebūvēts gaismeklis ar luminiscences spuldzēm </t>
    </r>
    <r>
      <rPr>
        <sz val="11"/>
        <color indexed="8"/>
        <rFont val="Times New Roman"/>
        <family val="1"/>
      </rPr>
      <t>2</t>
    </r>
    <r>
      <rPr>
        <sz val="11"/>
        <rFont val="Times New Roman"/>
        <family val="1"/>
      </rPr>
      <t>×</t>
    </r>
    <r>
      <rPr>
        <sz val="11"/>
        <color indexed="8"/>
        <rFont val="Times New Roman"/>
        <family val="1"/>
      </rPr>
      <t xml:space="preserve">TC-D(EL)18W, IP20, pulēts alumīnija reflektors, </t>
    </r>
    <r>
      <rPr>
        <sz val="11"/>
        <color indexed="8"/>
        <rFont val="Symbol"/>
        <family val="1"/>
      </rPr>
      <t>Æ</t>
    </r>
    <r>
      <rPr>
        <sz val="11"/>
        <color indexed="8"/>
        <rFont val="Times New Roman"/>
        <family val="1"/>
      </rPr>
      <t xml:space="preserve">200mm Ambiella C HR2TCD18E </t>
    </r>
  </si>
  <si>
    <r>
      <t xml:space="preserve">Griestos iebūvēts gaismeklis ar luminiscences spuldzēm </t>
    </r>
    <r>
      <rPr>
        <sz val="11"/>
        <color indexed="8"/>
        <rFont val="Times New Roman"/>
        <family val="1"/>
      </rPr>
      <t>2</t>
    </r>
    <r>
      <rPr>
        <sz val="11"/>
        <rFont val="Times New Roman"/>
        <family val="1"/>
      </rPr>
      <t>×</t>
    </r>
    <r>
      <rPr>
        <sz val="11"/>
        <color indexed="8"/>
        <rFont val="Times New Roman"/>
        <family val="1"/>
      </rPr>
      <t xml:space="preserve">TC-D(EL)18W, IP20, pulēts alumīnija reflektors, ar iebūvētu bateriju 3 (1) stundu autonomam darbam, </t>
    </r>
    <r>
      <rPr>
        <sz val="11"/>
        <color indexed="8"/>
        <rFont val="Symbol"/>
        <family val="1"/>
      </rPr>
      <t>Æ</t>
    </r>
    <r>
      <rPr>
        <sz val="11"/>
        <color indexed="8"/>
        <rFont val="Times New Roman"/>
        <family val="1"/>
      </rPr>
      <t>200mm Ambiella  CHR2TCD18EEB3h</t>
    </r>
  </si>
  <si>
    <t>13</t>
  </si>
  <si>
    <t>Gaisa vads LKR-400-250</t>
  </si>
  <si>
    <t>14</t>
  </si>
  <si>
    <t>Gaisa vads LKR-400-300</t>
  </si>
  <si>
    <t>15</t>
  </si>
  <si>
    <t>Gaisa vads LKR-500-300</t>
  </si>
  <si>
    <t>16</t>
  </si>
  <si>
    <t>Gaisa vads LKR-500-300 T100</t>
  </si>
  <si>
    <t>17</t>
  </si>
  <si>
    <t>Gaisa vads LKR-500-500</t>
  </si>
  <si>
    <t>18</t>
  </si>
  <si>
    <t>Gaisa vads LKR-600-300</t>
  </si>
  <si>
    <t>19</t>
  </si>
  <si>
    <t>17-42403</t>
  </si>
  <si>
    <t>Gaisa vads LKR-600-500 T100</t>
  </si>
  <si>
    <t>20</t>
  </si>
  <si>
    <t>Gaisa vads LKR-600-600 T100</t>
  </si>
  <si>
    <t>21</t>
  </si>
  <si>
    <t>Gaisa vads LKR-700-300</t>
  </si>
  <si>
    <t>22</t>
  </si>
  <si>
    <t>Gaisa vads LKR-800-500</t>
  </si>
  <si>
    <t>23</t>
  </si>
  <si>
    <t>Gaisa vads LKR-800-500 T100</t>
  </si>
  <si>
    <t>24</t>
  </si>
  <si>
    <t>Gaisa vads LKR-800-800 T100</t>
  </si>
  <si>
    <t>25</t>
  </si>
  <si>
    <t>Gaisa vads LKR-1000-400 T100</t>
  </si>
  <si>
    <t>26</t>
  </si>
  <si>
    <t>Gaisa vads LKR-1000-500 T100</t>
  </si>
  <si>
    <t>27</t>
  </si>
  <si>
    <t xml:space="preserve">Gaisa vads LKR-1400-800 </t>
  </si>
  <si>
    <t>28</t>
  </si>
  <si>
    <t>Gaisa vads LKR-1400-800 T100</t>
  </si>
  <si>
    <t>29</t>
  </si>
  <si>
    <t>17-41005</t>
  </si>
  <si>
    <t>Līkums-15* BU-315-15</t>
  </si>
  <si>
    <t>30</t>
  </si>
  <si>
    <t>31</t>
  </si>
  <si>
    <t>Līkums-15* BU-200-45</t>
  </si>
  <si>
    <t>32</t>
  </si>
  <si>
    <t>Līkums-15* BU-315-45</t>
  </si>
  <si>
    <t>33</t>
  </si>
  <si>
    <t>Līkums-45* LBR-500-300-2</t>
  </si>
  <si>
    <t>34</t>
  </si>
  <si>
    <t>Līkums-45* LBXR-400-200-2</t>
  </si>
  <si>
    <t>35</t>
  </si>
  <si>
    <t>Līkums-45* LBXR-400-250-2</t>
  </si>
  <si>
    <t>36</t>
  </si>
  <si>
    <t>Līkums-45* LBXR-400-300-2</t>
  </si>
  <si>
    <t>37</t>
  </si>
  <si>
    <t>Līkums-45* LBXR-500-300-2</t>
  </si>
  <si>
    <t>38</t>
  </si>
  <si>
    <t>Līkums-45* BU-200-45</t>
  </si>
  <si>
    <t>39</t>
  </si>
  <si>
    <t>Līkums-45* BU-125-90</t>
  </si>
  <si>
    <t>40</t>
  </si>
  <si>
    <t>Līkums-45* BU-160-90</t>
  </si>
  <si>
    <t>41</t>
  </si>
  <si>
    <t>Līkums-45* BU-160-90 T50</t>
  </si>
  <si>
    <t>42</t>
  </si>
  <si>
    <t xml:space="preserve">Līkums-45* BU-200-90 </t>
  </si>
  <si>
    <t>43</t>
  </si>
  <si>
    <t>Līkums-45* BU-315-90</t>
  </si>
  <si>
    <t>44</t>
  </si>
  <si>
    <t>Līkums-45* BU-315-90 T50</t>
  </si>
  <si>
    <t>45</t>
  </si>
  <si>
    <t>Līkums-90* 300x500</t>
  </si>
  <si>
    <t>46</t>
  </si>
  <si>
    <t>Līkums-90* 300x500 T100</t>
  </si>
  <si>
    <t>47</t>
  </si>
  <si>
    <t>Līkums-90* 400x1000 T100</t>
  </si>
  <si>
    <t>48</t>
  </si>
  <si>
    <t>Līkums-90* LBR-600-600-1 T100</t>
  </si>
  <si>
    <t>49</t>
  </si>
  <si>
    <t>Līkums-90* LBR-500-300-1 T100</t>
  </si>
  <si>
    <t>50</t>
  </si>
  <si>
    <t xml:space="preserve">Līkums-90* LBR-500-500-1 </t>
  </si>
  <si>
    <t>51</t>
  </si>
  <si>
    <t>Skaņas izolācijas Paroc ROS30 (vai analoga)</t>
  </si>
  <si>
    <t>elast.šuvju mastika</t>
  </si>
  <si>
    <t>3.4</t>
  </si>
  <si>
    <t>12.8</t>
  </si>
  <si>
    <t>48.36</t>
  </si>
  <si>
    <t>PASKAIDROJUMA RAKSTS</t>
  </si>
  <si>
    <t xml:space="preserve">    Tāmju aprēķinos sastādītais darbu apraksts pēc Tehniskā projekta paskaidrojumiem un grafiskajiem zīmējumiem ataino būvdarbu tehnoloģiju, ievērtēto konstrukciju raksturlielumus un markas. </t>
  </si>
  <si>
    <t xml:space="preserve">    Ekonomijas nolūkā paredzama ekonomiski neizdevīgāku būvmateriālu aizstāšana ar analogiem pie noteikuma, ka izpildītā konstrukcija (mezgls u.tml.) nepazemina kopējā produkta kvalitāti.</t>
  </si>
  <si>
    <t xml:space="preserve">   Visas atsauces uz iekārtu, materiālu un izstrādājumu izgatavotājfirmām, kuras norādītas būvprojektā, liecina tikai par šo izstrādājumu un iekārtu kvalitātes un apkalpošanas līmeni.</t>
  </si>
  <si>
    <t xml:space="preserve">   Tāmju aprēķins sastāv no :</t>
  </si>
  <si>
    <t xml:space="preserve">   - būvniecības KOPTĀMES,</t>
  </si>
  <si>
    <t xml:space="preserve">   - 5 KOPSAVILKUMA aprēķiniem,</t>
  </si>
  <si>
    <t xml:space="preserve">     Būvobjekta ''Ķekavas sākumskolas 3B korpusa jaunbūve'' tāmju dokumentācija sastādīta, pamatojoties uz SIA ''EJA'' 2012.gadā izstrādāto Tehnisko projektu, saskaņā ar LBN 501-06 ''Būvizmaksu noteikšanas kārtība'' prasībām. </t>
  </si>
  <si>
    <t xml:space="preserve">   - 28 lokālajām tāmēm.</t>
  </si>
  <si>
    <t>Pamatojums: rasējumi, specifikācija</t>
  </si>
  <si>
    <t>Tāmes kopējās izmaksas (ar PVN 21%),  Ls</t>
  </si>
  <si>
    <r>
      <t>Sastādīja:</t>
    </r>
    <r>
      <rPr>
        <sz val="11"/>
        <rFont val="Bookman Old Style"/>
        <family val="1"/>
      </rPr>
      <t xml:space="preserve"> </t>
    </r>
  </si>
  <si>
    <t>Būvniecības KOPTĀME</t>
  </si>
  <si>
    <t>Ar ražošanu saistītās izmaksas (__%)</t>
  </si>
  <si>
    <t>t.sk. Darba aizsardzība __%</t>
  </si>
  <si>
    <t>Plānotie uzkrājumi (__%)</t>
  </si>
  <si>
    <t xml:space="preserve">Sastādīja:               </t>
  </si>
  <si>
    <t>Tāme sastādīta  2012.gada __._________</t>
  </si>
  <si>
    <t xml:space="preserve">Sastādīja:  </t>
  </si>
  <si>
    <t>Sertifikāta Nr.</t>
  </si>
  <si>
    <t xml:space="preserve">Sastādīja:                       </t>
  </si>
  <si>
    <t>Tāme sastādīta  2012.gada __.__________</t>
  </si>
  <si>
    <t xml:space="preserve">Sastādīja: </t>
  </si>
  <si>
    <t xml:space="preserve">Sastādīja:                     </t>
  </si>
  <si>
    <t>Tāme sastādīta  2012.gada __.___________</t>
  </si>
  <si>
    <t xml:space="preserve">Sastādīja:                    </t>
  </si>
  <si>
    <t>Tāme sastādīta  2012.gada __.________</t>
  </si>
  <si>
    <t xml:space="preserve">   Tāmes sastādītājs ir stingri pieturējies un ievērtējis esošo būvdarbu sadaļās visas norādes un noteikumus, kuri minēti būvdarbu aprakstošajā daļā, projekta lapu piezīmēs un specifikācijās.</t>
  </si>
  <si>
    <t>Tehnoloģiskais aprīkojums</t>
  </si>
  <si>
    <t>Droseļvārsts PTS200</t>
  </si>
  <si>
    <t>Droseļvārsts UTK/R400x250</t>
  </si>
  <si>
    <t>Droseļvārsts UTK/R400x300</t>
  </si>
  <si>
    <t>Droseļvārsts UTK/R500x300</t>
  </si>
  <si>
    <t>Droseļvārsts UTK/R600x300</t>
  </si>
  <si>
    <t>Trokšņu slāpētājs ar iekšējām lamellām TS800x500</t>
  </si>
  <si>
    <t>Trokšņu slāpētājs ar iekšējām lamellām TS1400x800</t>
  </si>
  <si>
    <t>Trokšņu slāpētājs ar iekšējām lamellām TS1400x800 T100</t>
  </si>
  <si>
    <t>17-42301</t>
  </si>
  <si>
    <t>Ugunsdrošības vārsts EI 60 ETPR-EI 125</t>
  </si>
  <si>
    <t>Ugunsdrošības vārsts EI 60 ETPR-EI 160</t>
  </si>
  <si>
    <t>Ugunsdrošības vārsts EI 60 ETPR-EI 160 T50</t>
  </si>
  <si>
    <t>Ugunsdrošības vārsts EI 60 ETPR-EI 315 T50</t>
  </si>
  <si>
    <t>Ugunsdrošības vārsts EI 60 ETPR-EI 400 T50</t>
  </si>
  <si>
    <t>17-42401</t>
  </si>
  <si>
    <t>Ugunsdrošības vārsts EI 60 ETPR-EI 500x300 T100</t>
  </si>
  <si>
    <t>Ugunsdrošības vārsts EI 60 ETPR-EI 600x300</t>
  </si>
  <si>
    <t>Ugunsdrošības vārsts EI 60 ETPR-EI 600x500</t>
  </si>
  <si>
    <t>Ugunsdrošības vārsts EI 60 ETPR-EI 600x500 T100</t>
  </si>
  <si>
    <t>Ugunsdrošības vārsts EI 60 ETPR-EI 700x300</t>
  </si>
  <si>
    <t>Ugunsdrošības vārsts EI 60 ETPR-EI 800x500</t>
  </si>
  <si>
    <t>T Ā M E Nr.3-1</t>
  </si>
  <si>
    <t>Kontroles panelis KONCEPT4000 128k 995002EU</t>
  </si>
  <si>
    <t xml:space="preserve">kpl </t>
  </si>
  <si>
    <t>19-10012</t>
  </si>
  <si>
    <t>Papildus atmiņas modulis 512k 995016</t>
  </si>
  <si>
    <t>19-10013</t>
  </si>
  <si>
    <t>Līnijas izolators 995080</t>
  </si>
  <si>
    <t>19-10102</t>
  </si>
  <si>
    <t>Zonu paplašināšanas modulis 8z 995086PS</t>
  </si>
  <si>
    <t>Zonu paplašināšanas modulis 16z 995004</t>
  </si>
  <si>
    <t>19-10101</t>
  </si>
  <si>
    <t>Papildus plate 16z 995006</t>
  </si>
  <si>
    <t>19-10301</t>
  </si>
  <si>
    <t>Akumulatora batarija 7Ah 12V</t>
  </si>
  <si>
    <t>19-10004</t>
  </si>
  <si>
    <t>Vadības pults 995000</t>
  </si>
  <si>
    <t>19-10702</t>
  </si>
  <si>
    <t>Infrasarkano staru detektors OPTEX RX-40QZ</t>
  </si>
  <si>
    <t>19-10902</t>
  </si>
  <si>
    <t>Trauksmes poga</t>
  </si>
  <si>
    <t>19-10803</t>
  </si>
  <si>
    <t>Magnētiskais kontakts TANE MINI</t>
  </si>
  <si>
    <t>19-10601</t>
  </si>
  <si>
    <t>27-74</t>
  </si>
  <si>
    <t>Betona bortapmale uz betona</t>
  </si>
  <si>
    <t>pamata</t>
  </si>
  <si>
    <t>100m</t>
  </si>
  <si>
    <t>betona apmales 100x22x15</t>
  </si>
  <si>
    <t>betons</t>
  </si>
  <si>
    <t>74-74</t>
  </si>
  <si>
    <t>Betona apmaļu uz šķembu pamata</t>
  </si>
  <si>
    <t>k=0,9</t>
  </si>
  <si>
    <t>betona apmales 100x20x8</t>
  </si>
  <si>
    <t>48-167</t>
  </si>
  <si>
    <t>Grunts sagatavošana apzaļumošanai</t>
  </si>
  <si>
    <t>b=15 cm</t>
  </si>
  <si>
    <t>melnzeme</t>
  </si>
  <si>
    <t>48-214</t>
  </si>
  <si>
    <t>Zālāju sēšana</t>
  </si>
  <si>
    <t>zālāja sēklas</t>
  </si>
  <si>
    <t>48-104</t>
  </si>
  <si>
    <t>Skuju koku stādīšanas vietu</t>
  </si>
  <si>
    <t>humuss</t>
  </si>
  <si>
    <t>48-99</t>
  </si>
  <si>
    <t>Lapu koku stādīšanas vietu</t>
  </si>
  <si>
    <t>sagatavošana</t>
  </si>
  <si>
    <t>10gab.</t>
  </si>
  <si>
    <t>48-206</t>
  </si>
  <si>
    <t>Skuju koku stādīšana</t>
  </si>
  <si>
    <t>48-204</t>
  </si>
  <si>
    <t>Lapu koku stādīšana</t>
  </si>
  <si>
    <t>48-216</t>
  </si>
  <si>
    <t>Ziemciešu un viengadīgo puķu</t>
  </si>
  <si>
    <t>stādīšana</t>
  </si>
  <si>
    <t>55-57</t>
  </si>
  <si>
    <t>Karogu mastu ar pamatiem</t>
  </si>
  <si>
    <t>55-58</t>
  </si>
  <si>
    <t>alumīnija masts h=10m</t>
  </si>
  <si>
    <t>R11-19</t>
  </si>
  <si>
    <t>Atkritumu konteiners ar vāku</t>
  </si>
  <si>
    <t>11-294</t>
  </si>
  <si>
    <t>60-73</t>
  </si>
  <si>
    <t>Mehanizēta tranšejas rakšana</t>
  </si>
  <si>
    <t>Tranšejas aizbēršana</t>
  </si>
  <si>
    <t>Liekās grunts transportēšana</t>
  </si>
  <si>
    <t>Šķembu sagatavošanas slānis</t>
  </si>
  <si>
    <t>H2-26</t>
  </si>
  <si>
    <t>H9-55</t>
  </si>
  <si>
    <t>Parapeta cementa javas slīpuma</t>
  </si>
  <si>
    <t>veidošanas slānis 20-30mm</t>
  </si>
  <si>
    <t>Žogs</t>
  </si>
  <si>
    <t>7-319</t>
  </si>
  <si>
    <t>Metināta režģa paneļu žogs</t>
  </si>
  <si>
    <t>7-324</t>
  </si>
  <si>
    <t>Divviru vārtu montāža</t>
  </si>
  <si>
    <t xml:space="preserve"> 7-330</t>
  </si>
  <si>
    <t>Vārtiņu montāža</t>
  </si>
  <si>
    <t>Profilētā skārda jumta seguma ierīkošana</t>
  </si>
  <si>
    <t>profilētā, cinkotā tērauda jumta loksnes</t>
  </si>
  <si>
    <t>Ruukki Classic vai Valcprofils ar PURAL</t>
  </si>
  <si>
    <t>pārklājumu, b=0,7mm (vai analogs)</t>
  </si>
  <si>
    <t>Tips JT-2</t>
  </si>
  <si>
    <t>8-293</t>
  </si>
  <si>
    <t>koka latas 60x20 mm</t>
  </si>
  <si>
    <r>
      <t>m</t>
    </r>
    <r>
      <rPr>
        <vertAlign val="superscript"/>
        <sz val="11"/>
        <color indexed="8"/>
        <rFont val="Times New Roman"/>
        <family val="1"/>
      </rPr>
      <t>3</t>
    </r>
  </si>
  <si>
    <t>Koka latu stiprināšana pie spārēm no abām</t>
  </si>
  <si>
    <t>pretvēja izolācija Paroc WAS 25t 30mm</t>
  </si>
  <si>
    <t>(vai analoga)</t>
  </si>
  <si>
    <t>akmens vate Paroc UNS 37 (vai analoga)</t>
  </si>
  <si>
    <t>Jumta siltumizolācijas b=150mm montāža</t>
  </si>
  <si>
    <t>starp spārēm</t>
  </si>
  <si>
    <t>pusēm gaisa šķirkārtas 60mm izveidošanai</t>
  </si>
  <si>
    <t>Pretvēja izolācijas izveidošana starp spārēm</t>
  </si>
  <si>
    <t>polietilēna plēve 0,2mm</t>
  </si>
  <si>
    <t>Tvaika izolācijas montāža</t>
  </si>
  <si>
    <t>Jumta logu JLT-1 montāža</t>
  </si>
  <si>
    <t>FAKRO jumta logs -lūka FWL vai FWR;</t>
  </si>
  <si>
    <t>660x980mm (vai analogs); 2 stiklu pakete</t>
  </si>
  <si>
    <t>pieslēgums 1 logam ESW03; 66x98</t>
  </si>
  <si>
    <t>stacionāras kāpnes JK-1; h=4000mm</t>
  </si>
  <si>
    <t>tas pats JK-2; h=4200mm</t>
  </si>
  <si>
    <t>Ruukki VKS (vai analogs) jumta laipa, l=1m</t>
  </si>
  <si>
    <t>Cinkotu, krāsotu tērauda jumta kāpņu montāža</t>
  </si>
  <si>
    <t xml:space="preserve">Cinkotu, krāsotu tērauda jumta laipu JL-1 </t>
  </si>
  <si>
    <t>notekcaurules VN-1 (b=0.6; d=100mm)</t>
  </si>
  <si>
    <t>teknes HT-1...HT-4 ( b=0.6; d=150mm)</t>
  </si>
  <si>
    <t>sniega barjeras SB-1-SB-4</t>
  </si>
  <si>
    <t>Karnīžu apdare (AR-39)</t>
  </si>
  <si>
    <t>gludās tērauda loksnes</t>
  </si>
  <si>
    <t>Karnīzes apšuvums ar spec.elementu gludām</t>
  </si>
  <si>
    <t>vidēji rupja smilts</t>
  </si>
  <si>
    <t>Esošās grunts iekraušana no atbērtnes</t>
  </si>
  <si>
    <t>Smilts atvešana pamatu piebēršanai</t>
  </si>
  <si>
    <t>tērauda loksnēm Pural pārklājums, b=1,0mm</t>
  </si>
  <si>
    <t>Rūdītā stikla ieejas jumtiņu IJ-1, IJ-2,</t>
  </si>
  <si>
    <t>rūdītā stikla jumtiņš IJ-1; 2000x1000 mm</t>
  </si>
  <si>
    <t>tas pats IJ-2; 1500x1200 mm</t>
  </si>
  <si>
    <t>Pural krāsota skārda lāsenis</t>
  </si>
  <si>
    <t>Jumta lāseņa montāža</t>
  </si>
  <si>
    <t>PVC konstrukcijas stiklapakešu logu bloku</t>
  </si>
  <si>
    <t>PVC konstr.5 kameru Schuco Corona CT70AS</t>
  </si>
  <si>
    <t>(vai analogi) stiklapakešu logi L-1</t>
  </si>
  <si>
    <t>970x1940(h) mm</t>
  </si>
  <si>
    <t>tas pats L-2; 1740x1940(h) mm</t>
  </si>
  <si>
    <t>tas pats L-4; 2700x1340(h) mm</t>
  </si>
  <si>
    <t>H2-39</t>
  </si>
  <si>
    <t>Tāme sastādīta 2012.gada cenās</t>
  </si>
  <si>
    <t>Monolītā dz.betona kāpņu</t>
  </si>
  <si>
    <t>Kāpņu stiegrošana</t>
  </si>
  <si>
    <t>15-77</t>
  </si>
  <si>
    <t>Kāpņu pakāpienu platuma</t>
  </si>
  <si>
    <t>k=0,5</t>
  </si>
  <si>
    <t>flīzēšana</t>
  </si>
  <si>
    <t>šuvju mastika</t>
  </si>
  <si>
    <t>7-735</t>
  </si>
  <si>
    <t>krāsa</t>
  </si>
  <si>
    <t>Kāpņu pakāpienu augstuma</t>
  </si>
  <si>
    <t>izlīdzinošā java</t>
  </si>
  <si>
    <t>H9-65</t>
  </si>
  <si>
    <t>špaktele</t>
  </si>
  <si>
    <t>7-737</t>
  </si>
  <si>
    <t>betons B 7,5</t>
  </si>
  <si>
    <t xml:space="preserve"> 11-3</t>
  </si>
  <si>
    <t>H5-4</t>
  </si>
  <si>
    <t>H2-7</t>
  </si>
  <si>
    <t>Tērauda konstrukciju krāsošana</t>
  </si>
  <si>
    <t>R11-53</t>
  </si>
  <si>
    <t>H7-27</t>
  </si>
  <si>
    <t>H2-8</t>
  </si>
  <si>
    <t>betons B25; F100</t>
  </si>
  <si>
    <t>7-734</t>
  </si>
  <si>
    <t>Saliekamo dz.betona pakāpienu</t>
  </si>
  <si>
    <t xml:space="preserve"> 11-6</t>
  </si>
  <si>
    <t>Šķembu sagatavošanas slānis b=100</t>
  </si>
  <si>
    <t>šķembas</t>
  </si>
  <si>
    <t>metāla konstrukcijas</t>
  </si>
  <si>
    <t>palīgmateriāli</t>
  </si>
  <si>
    <t>Tērauda siju ugunsdrošs</t>
  </si>
  <si>
    <t>horizontālais profils UW 125</t>
  </si>
  <si>
    <t>vertikālais profils CW125</t>
  </si>
  <si>
    <t>parastais ģipškartons</t>
  </si>
  <si>
    <t>mitrumizturīgais ģipškartons</t>
  </si>
  <si>
    <t>Ģipškartona starpsienu b=175mm</t>
  </si>
  <si>
    <t>akmens vate Paroc UNS37, b=100</t>
  </si>
  <si>
    <t>al.profilu konstrukcijā ar durvīm montāža</t>
  </si>
  <si>
    <t xml:space="preserve">Sanmezglu lamināta (b=24mm) starpsienu </t>
  </si>
  <si>
    <t>tas pats WCP-1 (pisuāra starpsiena)</t>
  </si>
  <si>
    <t>tas pats WCS-5 (3 kab.)</t>
  </si>
  <si>
    <t>Akustisko salokāmo starpsienu montāža</t>
  </si>
  <si>
    <t xml:space="preserve">Phonic (vai analogs) 3000(h)x7500mm, </t>
  </si>
  <si>
    <t>skaņas izolācija 46 dB, ar vadulu griestos</t>
  </si>
  <si>
    <t>Ārsienu tips "c", ''d'', ''e'' siltumizolācija</t>
  </si>
  <si>
    <t>Sienu siltinājuma apmetums pa sietu</t>
  </si>
  <si>
    <t>akmens vate Paroc UNS37; b=50</t>
  </si>
  <si>
    <t>skaņas izolācija b=50mm</t>
  </si>
  <si>
    <t xml:space="preserve">Starpsienu tips "f" un lifta šahtas sienas"k" </t>
  </si>
  <si>
    <t>Tērauda kolonnu apbetonēšana</t>
  </si>
  <si>
    <t>H6-23</t>
  </si>
  <si>
    <t>Plēves hidroizolācija</t>
  </si>
  <si>
    <t>11-69;70</t>
  </si>
  <si>
    <t>java M200</t>
  </si>
  <si>
    <t>H8-8</t>
  </si>
  <si>
    <t>H6-36</t>
  </si>
  <si>
    <t>H8-11</t>
  </si>
  <si>
    <t>Jumta tekņu ierīkošana</t>
  </si>
  <si>
    <t>stiprinājumi</t>
  </si>
  <si>
    <t>H8-12</t>
  </si>
  <si>
    <t>Ūdens notekcauruļu montāža</t>
  </si>
  <si>
    <t>Sniega barjeras uzlikšana</t>
  </si>
  <si>
    <t>H5-12</t>
  </si>
  <si>
    <t>H6-28</t>
  </si>
  <si>
    <t>Karnīzes saplākšņa apšuvums</t>
  </si>
  <si>
    <t>mitrumizturīgs saplāksnis b=24mm</t>
  </si>
  <si>
    <t>kokskrūves</t>
  </si>
  <si>
    <t>H8-9</t>
  </si>
  <si>
    <t>12-280</t>
  </si>
  <si>
    <t>R11-9</t>
  </si>
  <si>
    <t>IJ-3 montāža</t>
  </si>
  <si>
    <t>H5-9</t>
  </si>
  <si>
    <t>10-102</t>
  </si>
  <si>
    <t>H5-10</t>
  </si>
  <si>
    <t>H6-43</t>
  </si>
  <si>
    <t>Koka durvju bloku montāža</t>
  </si>
  <si>
    <t>H5-8</t>
  </si>
  <si>
    <t>Metāla durvju bloku montāža</t>
  </si>
  <si>
    <t>Tips 1;2;3</t>
  </si>
  <si>
    <t>Smilšu sagatavošanas slānis b=100mm</t>
  </si>
  <si>
    <t>smilts</t>
  </si>
  <si>
    <t>Smilšu transportēšana</t>
  </si>
  <si>
    <t>Ģeotekstila slānis</t>
  </si>
  <si>
    <t>ģeotekstils</t>
  </si>
  <si>
    <t>Šķembu sagatavošanas slānis b=60mm</t>
  </si>
  <si>
    <t>H2-6</t>
  </si>
  <si>
    <t>Monolītā betona sagatavošanas</t>
  </si>
  <si>
    <t>slānis b=80mm</t>
  </si>
  <si>
    <t>betons B15</t>
  </si>
  <si>
    <t>Grīdu hidroizolācija</t>
  </si>
  <si>
    <t>11-67;68</t>
  </si>
  <si>
    <t>Monolītā dz.betona izlīdzinošais</t>
  </si>
  <si>
    <t>slānis b=60mm</t>
  </si>
  <si>
    <t>Betona slāņa stiegrošana</t>
  </si>
  <si>
    <t>siets 5Bp1-150x150</t>
  </si>
  <si>
    <t>H7-19</t>
  </si>
  <si>
    <t>Vetonit izlīdzinošais slānis b=5mm</t>
  </si>
  <si>
    <t>Vetonits</t>
  </si>
  <si>
    <t>H7-4;5</t>
  </si>
  <si>
    <t>Grīdu flīzēšana</t>
  </si>
  <si>
    <t>1-1-2. Pamati</t>
  </si>
  <si>
    <t>1-1-3. Tērauda karkass</t>
  </si>
  <si>
    <t>1-1-4. Sienas, starpsienas un kolonnas</t>
  </si>
  <si>
    <t>1-1-7. Ieejas laukumiņi</t>
  </si>
  <si>
    <t>1-1-8. Jumts</t>
  </si>
  <si>
    <t>1-1-9. Logi un vitrīnas</t>
  </si>
  <si>
    <t>1-1-10. Durvis</t>
  </si>
  <si>
    <t>1-1-11. Grīdas</t>
  </si>
  <si>
    <t>1-1-12. Iekšējā apdare</t>
  </si>
  <si>
    <t>1-1-13. Ārējā apdare</t>
  </si>
  <si>
    <t>1-1-14. Dažādi darbi</t>
  </si>
  <si>
    <t>Pamatojums: rasējumi, specifikācijas</t>
  </si>
  <si>
    <t>akmens masas flīzes</t>
  </si>
  <si>
    <t>spec.akmens masas flīzes</t>
  </si>
  <si>
    <t>Deformācijas šuvju zāģēšana</t>
  </si>
  <si>
    <t>7-706</t>
  </si>
  <si>
    <t>Šuvju aizpildīšana ar hermētiķi</t>
  </si>
  <si>
    <t>elastīgs hermētiķis</t>
  </si>
  <si>
    <t>Ūdens necaurlaidīgs papīrs</t>
  </si>
  <si>
    <t>necaurlaidīga pape MB320</t>
  </si>
  <si>
    <t>modulārās sistēmas Simplex 10 (vai analogas)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</si>
</sst>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0_);\(&quot;Ls&quot;#,##0\)"/>
    <numFmt numFmtId="165" formatCode="&quot;Ls&quot;#,##0_);[Red]\(&quot;Ls&quot;#,##0\)"/>
    <numFmt numFmtId="166" formatCode="&quot;Ls&quot;#,##0.00_);\(&quot;Ls&quot;#,##0.00\)"/>
    <numFmt numFmtId="167" formatCode="&quot;Ls&quot;#,##0.00_);[Red]\(&quot;Ls&quot;#,##0.00\)"/>
    <numFmt numFmtId="168" formatCode="_(&quot;Ls&quot;* #,##0_);_(&quot;Ls&quot;* \(#,##0\);_(&quot;Ls&quot;* &quot;-&quot;_);_(@_)"/>
    <numFmt numFmtId="169" formatCode="_(* #,##0_);_(* \(#,##0\);_(* &quot;-&quot;_);_(@_)"/>
    <numFmt numFmtId="170" formatCode="_(&quot;Ls&quot;* #,##0.00_);_(&quot;Ls&quot;* \(#,##0.00\);_(&quot;Ls&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Ls&quot;\ #,##0.00"/>
    <numFmt numFmtId="179" formatCode="0.0"/>
    <numFmt numFmtId="180" formatCode="0.000"/>
    <numFmt numFmtId="181" formatCode="#,##0.00_ ;\-#,##0.00\ "/>
    <numFmt numFmtId="182" formatCode="#,##0.00;[Red]#,##0.00"/>
    <numFmt numFmtId="183" formatCode="dd\-mmm\-yy_)"/>
    <numFmt numFmtId="184" formatCode="#,##0.0"/>
  </numFmts>
  <fonts count="80">
    <font>
      <sz val="10"/>
      <name val="Arial"/>
      <family val="0"/>
    </font>
    <font>
      <sz val="10"/>
      <name val="Helv"/>
      <family val="0"/>
    </font>
    <font>
      <sz val="9"/>
      <name val="Times New Roman"/>
      <family val="1"/>
    </font>
    <font>
      <sz val="10"/>
      <name val="Times New Roman"/>
      <family val="1"/>
    </font>
    <font>
      <sz val="7"/>
      <name val="Times New Roman"/>
      <family val="1"/>
    </font>
    <font>
      <b/>
      <i/>
      <sz val="20"/>
      <name val="Times New Roman"/>
      <family val="1"/>
    </font>
    <font>
      <i/>
      <sz val="9"/>
      <name val="Comic Sans MS"/>
      <family val="4"/>
    </font>
    <font>
      <b/>
      <i/>
      <sz val="11"/>
      <name val="Tahoma"/>
      <family val="2"/>
    </font>
    <font>
      <b/>
      <i/>
      <sz val="14"/>
      <name val="Times New Roman"/>
      <family val="1"/>
    </font>
    <font>
      <b/>
      <i/>
      <sz val="10"/>
      <name val="Tahoma"/>
      <family val="2"/>
    </font>
    <font>
      <b/>
      <i/>
      <sz val="10"/>
      <name val="Times New Roman"/>
      <family val="1"/>
    </font>
    <font>
      <i/>
      <sz val="10"/>
      <name val="Arial"/>
      <family val="2"/>
    </font>
    <font>
      <sz val="12"/>
      <name val="Times New Roman"/>
      <family val="1"/>
    </font>
    <font>
      <sz val="8"/>
      <name val="Arial"/>
      <family val="2"/>
    </font>
    <font>
      <b/>
      <sz val="12"/>
      <name val="Times New Roman"/>
      <family val="1"/>
    </font>
    <font>
      <i/>
      <sz val="14"/>
      <name val="Arial"/>
      <family val="2"/>
    </font>
    <font>
      <i/>
      <sz val="14"/>
      <name val="Times New Roman"/>
      <family val="1"/>
    </font>
    <font>
      <sz val="14"/>
      <name val="Times New Roman"/>
      <family val="1"/>
    </font>
    <font>
      <b/>
      <i/>
      <sz val="13"/>
      <name val="Times New Roman"/>
      <family val="1"/>
    </font>
    <font>
      <i/>
      <sz val="11"/>
      <name val="Times New Roman"/>
      <family val="1"/>
    </font>
    <font>
      <b/>
      <i/>
      <sz val="13"/>
      <color indexed="8"/>
      <name val="Times New Roman"/>
      <family val="1"/>
    </font>
    <font>
      <i/>
      <sz val="10"/>
      <name val="Times New Roman"/>
      <family val="1"/>
    </font>
    <font>
      <sz val="8"/>
      <name val="Times New Roman"/>
      <family val="1"/>
    </font>
    <font>
      <sz val="11"/>
      <name val="Times New Roman"/>
      <family val="1"/>
    </font>
    <font>
      <sz val="11"/>
      <name val="Bookman Old Style"/>
      <family val="1"/>
    </font>
    <font>
      <i/>
      <sz val="11"/>
      <name val="Bookman Old Style"/>
      <family val="1"/>
    </font>
    <font>
      <i/>
      <u val="single"/>
      <sz val="11"/>
      <name val="Times New Roman"/>
      <family val="1"/>
    </font>
    <font>
      <sz val="12"/>
      <name val="Garamond"/>
      <family val="1"/>
    </font>
    <font>
      <sz val="8"/>
      <name val="Garamond"/>
      <family val="1"/>
    </font>
    <font>
      <b/>
      <sz val="16"/>
      <name val="Arial"/>
      <family val="2"/>
    </font>
    <font>
      <sz val="12"/>
      <name val="Arial"/>
      <family val="2"/>
    </font>
    <font>
      <sz val="9"/>
      <name val="Arial"/>
      <family val="2"/>
    </font>
    <font>
      <sz val="11"/>
      <name val="Arial"/>
      <family val="2"/>
    </font>
    <font>
      <b/>
      <sz val="11"/>
      <name val="Arial"/>
      <family val="2"/>
    </font>
    <font>
      <i/>
      <sz val="9"/>
      <name val="Arial"/>
      <family val="2"/>
    </font>
    <font>
      <b/>
      <sz val="11"/>
      <color indexed="8"/>
      <name val="Times New Roman"/>
      <family val="1"/>
    </font>
    <font>
      <sz val="11"/>
      <color indexed="8"/>
      <name val="Arial"/>
      <family val="0"/>
    </font>
    <font>
      <i/>
      <sz val="11"/>
      <color indexed="8"/>
      <name val="Times New Roman"/>
      <family val="1"/>
    </font>
    <font>
      <sz val="11"/>
      <color indexed="8"/>
      <name val="Times New Roman"/>
      <family val="1"/>
    </font>
    <font>
      <sz val="10"/>
      <color indexed="8"/>
      <name val="Arial"/>
      <family val="0"/>
    </font>
    <font>
      <b/>
      <sz val="10"/>
      <color indexed="8"/>
      <name val="Times New Roman"/>
      <family val="1"/>
    </font>
    <font>
      <sz val="9"/>
      <color indexed="8"/>
      <name val="Times New Roman"/>
      <family val="1"/>
    </font>
    <font>
      <b/>
      <i/>
      <sz val="8"/>
      <color indexed="8"/>
      <name val="Times New Roman"/>
      <family val="1"/>
    </font>
    <font>
      <vertAlign val="superscript"/>
      <sz val="11"/>
      <color indexed="8"/>
      <name val="Times New Roman"/>
      <family val="1"/>
    </font>
    <font>
      <sz val="10"/>
      <color indexed="8"/>
      <name val="Times New Roman"/>
      <family val="1"/>
    </font>
    <font>
      <b/>
      <sz val="11"/>
      <name val="Times New Roman"/>
      <family val="1"/>
    </font>
    <font>
      <b/>
      <sz val="10"/>
      <name val="Times New Roman"/>
      <family val="1"/>
    </font>
    <font>
      <b/>
      <i/>
      <sz val="8"/>
      <name val="Times New Roman"/>
      <family val="1"/>
    </font>
    <font>
      <vertAlign val="superscript"/>
      <sz val="11"/>
      <name val="Times New Roman"/>
      <family val="1"/>
    </font>
    <font>
      <b/>
      <i/>
      <sz val="11"/>
      <name val="Times New Roman"/>
      <family val="1"/>
    </font>
    <font>
      <b/>
      <sz val="11"/>
      <name val="Tahoma"/>
      <family val="2"/>
    </font>
    <font>
      <sz val="11"/>
      <name val="Symbol"/>
      <family val="1"/>
    </font>
    <font>
      <sz val="11"/>
      <color indexed="8"/>
      <name val="Symbol"/>
      <family val="1"/>
    </font>
    <font>
      <sz val="11"/>
      <name val="Courier New"/>
      <family val="3"/>
    </font>
    <font>
      <sz val="11"/>
      <name val="PragmaticaC"/>
      <family val="0"/>
    </font>
    <font>
      <vertAlign val="subscript"/>
      <sz val="11"/>
      <color indexed="8"/>
      <name val="Times New Roman"/>
      <family val="1"/>
    </font>
    <font>
      <sz val="11"/>
      <color indexed="8"/>
      <name val="AkzidenzGroteskBECE-Regular"/>
      <family val="0"/>
    </font>
    <font>
      <sz val="12"/>
      <name val="Courier"/>
      <family val="1"/>
    </font>
    <font>
      <b/>
      <sz val="16"/>
      <color indexed="8"/>
      <name val="Arial"/>
      <family val="2"/>
    </font>
    <font>
      <b/>
      <sz val="10"/>
      <name val="Arial"/>
      <family val="2"/>
    </font>
    <font>
      <b/>
      <i/>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color indexed="8"/>
      </right>
      <top style="hair"/>
      <bottom style="hair"/>
    </border>
    <border>
      <left style="thin"/>
      <right style="thin">
        <color indexed="8"/>
      </right>
      <top style="hair"/>
      <bottom style="double">
        <color indexed="8"/>
      </bottom>
    </border>
    <border>
      <left style="thin">
        <color indexed="8"/>
      </left>
      <right style="thin">
        <color indexed="8"/>
      </right>
      <top>
        <color indexed="63"/>
      </top>
      <bottom>
        <color indexed="63"/>
      </bottom>
    </border>
    <border>
      <left style="thin"/>
      <right style="thin"/>
      <top style="double"/>
      <bottom style="double"/>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thin"/>
      <top>
        <color indexed="63"/>
      </top>
      <bottom>
        <color indexed="63"/>
      </bottom>
    </border>
    <border>
      <left style="thin"/>
      <right style="thin"/>
      <top style="medium"/>
      <bottom style="thin"/>
    </border>
    <border>
      <left>
        <color indexed="63"/>
      </left>
      <right style="medium"/>
      <top>
        <color indexed="63"/>
      </top>
      <bottom>
        <color indexed="63"/>
      </bottom>
    </border>
    <border>
      <left style="thin"/>
      <right style="medium"/>
      <top style="medium"/>
      <bottom style="mediu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color indexed="63"/>
      </top>
      <bottom>
        <color indexed="63"/>
      </botto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color indexed="63"/>
      </left>
      <right>
        <color indexed="63"/>
      </right>
      <top>
        <color indexed="63"/>
      </top>
      <bottom style="hair"/>
    </border>
    <border>
      <left>
        <color indexed="63"/>
      </left>
      <right>
        <color indexed="63"/>
      </right>
      <top style="double"/>
      <bottom style="double"/>
    </border>
    <border>
      <left>
        <color indexed="63"/>
      </left>
      <right style="thin"/>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mediu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2" borderId="0" applyNumberFormat="0" applyBorder="0" applyAlignment="0" applyProtection="0"/>
    <xf numFmtId="0" fontId="61" fillId="5" borderId="0" applyNumberFormat="0" applyBorder="0" applyAlignment="0" applyProtection="0"/>
    <xf numFmtId="0" fontId="61" fillId="3" borderId="0" applyNumberFormat="0" applyBorder="0" applyAlignment="0" applyProtection="0"/>
    <xf numFmtId="0" fontId="61" fillId="6"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7"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4"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3"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4" borderId="0" applyNumberFormat="0" applyBorder="0" applyAlignment="0" applyProtection="0"/>
    <xf numFmtId="0" fontId="62" fillId="15" borderId="0" applyNumberFormat="0" applyBorder="0" applyAlignment="0" applyProtection="0"/>
    <xf numFmtId="0" fontId="62" fillId="12" borderId="0" applyNumberFormat="0" applyBorder="0" applyAlignment="0" applyProtection="0"/>
    <xf numFmtId="0" fontId="62" fillId="10" borderId="0" applyNumberFormat="0" applyBorder="0" applyAlignment="0" applyProtection="0"/>
    <xf numFmtId="0" fontId="63" fillId="16" borderId="0" applyNumberFormat="0" applyBorder="0" applyAlignment="0" applyProtection="0"/>
    <xf numFmtId="0" fontId="64" fillId="11" borderId="1" applyNumberFormat="0" applyAlignment="0" applyProtection="0"/>
    <xf numFmtId="0" fontId="65" fillId="1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1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 borderId="1" applyNumberFormat="0" applyAlignment="0" applyProtection="0"/>
    <xf numFmtId="0" fontId="74" fillId="0" borderId="6" applyNumberFormat="0" applyFill="0" applyAlignment="0" applyProtection="0"/>
    <xf numFmtId="0" fontId="75" fillId="19"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0" fillId="20" borderId="7" applyNumberFormat="0" applyFont="0" applyAlignment="0" applyProtection="0"/>
    <xf numFmtId="0" fontId="76" fillId="11"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85">
    <xf numFmtId="0" fontId="0" fillId="0" borderId="0" xfId="0" applyAlignment="1">
      <alignment/>
    </xf>
    <xf numFmtId="0" fontId="1" fillId="0" borderId="0" xfId="62" applyNumberFormat="1" applyFont="1" applyAlignment="1">
      <alignment horizontal="center"/>
    </xf>
    <xf numFmtId="0" fontId="1" fillId="0" borderId="0" xfId="62" applyNumberFormat="1" applyFont="1" applyAlignment="1">
      <alignment/>
    </xf>
    <xf numFmtId="0" fontId="2" fillId="0" borderId="0" xfId="62" applyNumberFormat="1" applyFont="1" applyAlignment="1">
      <alignment horizontal="right" vertical="center"/>
    </xf>
    <xf numFmtId="0" fontId="4" fillId="0" borderId="0" xfId="62" applyNumberFormat="1" applyFont="1" applyAlignment="1">
      <alignment horizontal="center" vertical="center"/>
    </xf>
    <xf numFmtId="0" fontId="3" fillId="0" borderId="0" xfId="62" applyNumberFormat="1" applyFont="1" applyAlignment="1">
      <alignment horizontal="right" vertical="center"/>
    </xf>
    <xf numFmtId="0" fontId="3" fillId="0" borderId="0" xfId="62" applyNumberFormat="1" applyFont="1" applyAlignment="1">
      <alignment horizontal="center" vertical="center"/>
    </xf>
    <xf numFmtId="0" fontId="0"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left" vertical="center"/>
    </xf>
    <xf numFmtId="0" fontId="6" fillId="0" borderId="0" xfId="0" applyNumberFormat="1" applyFont="1" applyAlignment="1">
      <alignment/>
    </xf>
    <xf numFmtId="0" fontId="7" fillId="0" borderId="0" xfId="62" applyNumberFormat="1" applyFont="1" applyAlignment="1">
      <alignment horizontal="right"/>
    </xf>
    <xf numFmtId="4" fontId="8" fillId="0" borderId="0" xfId="62" applyNumberFormat="1" applyFont="1" applyAlignment="1">
      <alignment horizontal="center"/>
    </xf>
    <xf numFmtId="0" fontId="9" fillId="0" borderId="0" xfId="62" applyNumberFormat="1" applyFont="1" applyAlignment="1">
      <alignment horizontal="right"/>
    </xf>
    <xf numFmtId="3" fontId="10" fillId="0" borderId="0" xfId="62" applyNumberFormat="1" applyFont="1" applyAlignment="1">
      <alignment horizontal="center"/>
    </xf>
    <xf numFmtId="0" fontId="11" fillId="0" borderId="0" xfId="62" applyNumberFormat="1" applyFont="1" applyAlignment="1">
      <alignment horizontal="right"/>
    </xf>
    <xf numFmtId="0" fontId="1" fillId="0" borderId="10" xfId="62" applyNumberFormat="1" applyFont="1" applyBorder="1" applyAlignment="1">
      <alignment horizontal="center"/>
    </xf>
    <xf numFmtId="0" fontId="3" fillId="0" borderId="10" xfId="62" applyNumberFormat="1" applyFont="1" applyBorder="1" applyAlignment="1">
      <alignment horizontal="center"/>
    </xf>
    <xf numFmtId="0" fontId="12" fillId="0" borderId="10" xfId="62" applyNumberFormat="1" applyFont="1" applyBorder="1" applyAlignment="1">
      <alignment horizontal="center"/>
    </xf>
    <xf numFmtId="0" fontId="12" fillId="0" borderId="11" xfId="62" applyNumberFormat="1" applyFont="1" applyBorder="1" applyAlignment="1">
      <alignment horizontal="center"/>
    </xf>
    <xf numFmtId="0" fontId="1" fillId="0" borderId="12" xfId="62" applyNumberFormat="1" applyFont="1" applyBorder="1" applyAlignment="1">
      <alignment horizontal="center"/>
    </xf>
    <xf numFmtId="0" fontId="3" fillId="0" borderId="12" xfId="62" applyNumberFormat="1" applyFont="1" applyBorder="1" applyAlignment="1">
      <alignment horizontal="center"/>
    </xf>
    <xf numFmtId="0" fontId="12" fillId="0" borderId="12" xfId="62" applyNumberFormat="1" applyFont="1" applyBorder="1" applyAlignment="1">
      <alignment horizontal="center"/>
    </xf>
    <xf numFmtId="0" fontId="1" fillId="0" borderId="13" xfId="62" applyNumberFormat="1" applyFont="1" applyBorder="1" applyAlignment="1">
      <alignment horizontal="center"/>
    </xf>
    <xf numFmtId="0" fontId="1" fillId="0" borderId="14" xfId="62" applyNumberFormat="1" applyFont="1" applyBorder="1" applyAlignment="1">
      <alignment/>
    </xf>
    <xf numFmtId="0" fontId="0" fillId="0" borderId="15" xfId="62" applyNumberFormat="1" applyFont="1" applyBorder="1" applyAlignment="1">
      <alignment horizontal="center" vertical="center"/>
    </xf>
    <xf numFmtId="0" fontId="13" fillId="0" borderId="15" xfId="62" applyNumberFormat="1" applyFont="1" applyBorder="1" applyAlignment="1">
      <alignment horizontal="center" vertical="center" wrapText="1"/>
    </xf>
    <xf numFmtId="0" fontId="14" fillId="0" borderId="15" xfId="62" applyNumberFormat="1" applyFont="1" applyBorder="1" applyAlignment="1">
      <alignment vertical="center"/>
    </xf>
    <xf numFmtId="4" fontId="14" fillId="0" borderId="15" xfId="62" applyNumberFormat="1" applyFont="1" applyBorder="1" applyAlignment="1">
      <alignment horizontal="center" vertical="center"/>
    </xf>
    <xf numFmtId="2" fontId="1" fillId="0" borderId="0" xfId="62" applyNumberFormat="1" applyFont="1" applyAlignment="1">
      <alignment/>
    </xf>
    <xf numFmtId="0" fontId="14" fillId="0" borderId="16" xfId="62" applyNumberFormat="1" applyFont="1" applyBorder="1" applyAlignment="1">
      <alignment vertical="center"/>
    </xf>
    <xf numFmtId="4" fontId="14" fillId="0" borderId="16" xfId="62" applyNumberFormat="1" applyFont="1" applyBorder="1" applyAlignment="1">
      <alignment horizontal="center" vertical="center"/>
    </xf>
    <xf numFmtId="0" fontId="0" fillId="0" borderId="15" xfId="62" applyNumberFormat="1" applyFont="1" applyBorder="1" applyAlignment="1">
      <alignment horizontal="center" vertical="center" wrapText="1"/>
    </xf>
    <xf numFmtId="0" fontId="0" fillId="0" borderId="16" xfId="62" applyNumberFormat="1" applyFont="1" applyBorder="1" applyAlignment="1">
      <alignment horizontal="center" vertical="center" wrapText="1"/>
    </xf>
    <xf numFmtId="0" fontId="15" fillId="0" borderId="16" xfId="62" applyNumberFormat="1" applyFont="1" applyBorder="1" applyAlignment="1">
      <alignment horizontal="center" vertical="center"/>
    </xf>
    <xf numFmtId="0" fontId="1" fillId="0" borderId="16" xfId="62" applyNumberFormat="1" applyFont="1" applyBorder="1" applyAlignment="1">
      <alignment horizontal="center" vertical="center"/>
    </xf>
    <xf numFmtId="0" fontId="16" fillId="0" borderId="16" xfId="62" applyNumberFormat="1" applyFont="1" applyBorder="1" applyAlignment="1">
      <alignment vertical="center"/>
    </xf>
    <xf numFmtId="0" fontId="17" fillId="0" borderId="16" xfId="62" applyNumberFormat="1" applyFont="1" applyBorder="1" applyAlignment="1">
      <alignment horizontal="center" vertical="center"/>
    </xf>
    <xf numFmtId="0" fontId="16" fillId="0" borderId="0" xfId="62" applyNumberFormat="1" applyFont="1" applyAlignment="1">
      <alignment/>
    </xf>
    <xf numFmtId="0" fontId="15" fillId="0" borderId="17" xfId="62" applyNumberFormat="1" applyFont="1" applyBorder="1" applyAlignment="1">
      <alignment horizontal="center" vertical="center"/>
    </xf>
    <xf numFmtId="0" fontId="1" fillId="0" borderId="17" xfId="62" applyNumberFormat="1" applyFont="1" applyBorder="1" applyAlignment="1">
      <alignment horizontal="center" vertical="center"/>
    </xf>
    <xf numFmtId="0" fontId="18" fillId="0" borderId="14" xfId="62" applyNumberFormat="1" applyFont="1" applyBorder="1" applyAlignment="1">
      <alignment horizontal="right" vertical="center"/>
    </xf>
    <xf numFmtId="4" fontId="18" fillId="0" borderId="14" xfId="62" applyNumberFormat="1" applyFont="1" applyBorder="1" applyAlignment="1">
      <alignment horizontal="center" vertical="center"/>
    </xf>
    <xf numFmtId="0" fontId="1" fillId="0" borderId="18" xfId="62" applyNumberFormat="1" applyFont="1" applyBorder="1" applyAlignment="1">
      <alignment vertical="center"/>
    </xf>
    <xf numFmtId="0" fontId="19" fillId="0" borderId="14" xfId="62" applyNumberFormat="1" applyFont="1" applyBorder="1" applyAlignment="1">
      <alignment horizontal="right" vertical="center"/>
    </xf>
    <xf numFmtId="4" fontId="19" fillId="0" borderId="14" xfId="62" applyNumberFormat="1" applyFont="1" applyBorder="1" applyAlignment="1">
      <alignment horizontal="center" vertical="center"/>
    </xf>
    <xf numFmtId="0" fontId="1" fillId="0" borderId="19" xfId="62" applyNumberFormat="1" applyFont="1" applyBorder="1" applyAlignment="1">
      <alignment vertical="center"/>
    </xf>
    <xf numFmtId="0" fontId="18" fillId="0" borderId="20" xfId="62" applyNumberFormat="1" applyFont="1" applyFill="1" applyBorder="1" applyAlignment="1" applyProtection="1">
      <alignment horizontal="right" vertical="center"/>
      <protection/>
    </xf>
    <xf numFmtId="4" fontId="20" fillId="0" borderId="15" xfId="62" applyNumberFormat="1" applyFont="1" applyBorder="1" applyAlignment="1">
      <alignment horizontal="center" vertical="center"/>
    </xf>
    <xf numFmtId="0" fontId="1" fillId="0" borderId="0" xfId="62" applyNumberFormat="1" applyFont="1" applyFill="1" applyBorder="1" applyAlignment="1" applyProtection="1">
      <alignment horizontal="center"/>
      <protection/>
    </xf>
    <xf numFmtId="0" fontId="1" fillId="0" borderId="19" xfId="62" applyNumberFormat="1" applyFont="1" applyFill="1" applyBorder="1" applyAlignment="1" applyProtection="1">
      <alignment vertical="center"/>
      <protection/>
    </xf>
    <xf numFmtId="0" fontId="21" fillId="0" borderId="21" xfId="62" applyNumberFormat="1" applyFont="1" applyFill="1" applyBorder="1" applyAlignment="1" applyProtection="1">
      <alignment vertical="center" wrapText="1"/>
      <protection/>
    </xf>
    <xf numFmtId="4" fontId="21" fillId="0" borderId="22" xfId="62" applyNumberFormat="1" applyFont="1" applyFill="1" applyBorder="1" applyAlignment="1" applyProtection="1">
      <alignment horizontal="center" vertical="center"/>
      <protection/>
    </xf>
    <xf numFmtId="0" fontId="1" fillId="0" borderId="0" xfId="62" applyNumberFormat="1" applyFont="1" applyFill="1" applyBorder="1" applyAlignment="1" applyProtection="1">
      <alignment/>
      <protection/>
    </xf>
    <xf numFmtId="0" fontId="1" fillId="0" borderId="0" xfId="62" applyNumberFormat="1" applyFont="1" applyFill="1" applyBorder="1" applyAlignment="1" applyProtection="1">
      <alignment vertical="center"/>
      <protection/>
    </xf>
    <xf numFmtId="0" fontId="11" fillId="0" borderId="0" xfId="62" applyNumberFormat="1" applyFont="1" applyAlignment="1">
      <alignment horizontal="center"/>
    </xf>
    <xf numFmtId="0" fontId="23" fillId="0" borderId="0" xfId="0" applyFont="1" applyAlignment="1">
      <alignment horizontal="left"/>
    </xf>
    <xf numFmtId="0" fontId="11" fillId="0" borderId="0" xfId="62" applyNumberFormat="1" applyFont="1" applyAlignment="1">
      <alignment/>
    </xf>
    <xf numFmtId="0" fontId="21" fillId="0" borderId="0" xfId="0" applyFont="1" applyAlignment="1">
      <alignment/>
    </xf>
    <xf numFmtId="0" fontId="21" fillId="0" borderId="0" xfId="62" applyNumberFormat="1" applyFont="1" applyAlignment="1">
      <alignment vertical="center"/>
    </xf>
    <xf numFmtId="0" fontId="19" fillId="0" borderId="0" xfId="62" applyNumberFormat="1" applyFont="1" applyAlignment="1">
      <alignment horizontal="left"/>
    </xf>
    <xf numFmtId="0" fontId="25" fillId="0" borderId="0" xfId="62" applyNumberFormat="1" applyFont="1" applyAlignment="1">
      <alignment horizontal="right"/>
    </xf>
    <xf numFmtId="0" fontId="0" fillId="0" borderId="0" xfId="62" applyNumberFormat="1" applyFont="1" applyAlignment="1">
      <alignment horizontal="center"/>
    </xf>
    <xf numFmtId="0" fontId="0" fillId="0" borderId="0" xfId="62" applyNumberFormat="1" applyFont="1" applyAlignment="1">
      <alignment horizontal="left"/>
    </xf>
    <xf numFmtId="0" fontId="22" fillId="0" borderId="0" xfId="62" applyNumberFormat="1" applyFont="1" applyAlignment="1">
      <alignment horizontal="left"/>
    </xf>
    <xf numFmtId="0" fontId="26" fillId="0" borderId="0" xfId="62" applyNumberFormat="1" applyFont="1" applyAlignment="1" quotePrefix="1">
      <alignment horizontal="left"/>
    </xf>
    <xf numFmtId="0" fontId="0" fillId="0" borderId="0" xfId="62" applyNumberFormat="1" applyFont="1" applyAlignment="1">
      <alignment/>
    </xf>
    <xf numFmtId="0" fontId="1" fillId="0" borderId="0" xfId="62" applyNumberFormat="1" applyFont="1" applyAlignment="1" quotePrefix="1">
      <alignment/>
    </xf>
    <xf numFmtId="0" fontId="27" fillId="0" borderId="0" xfId="62" applyNumberFormat="1" applyFont="1" applyAlignment="1">
      <alignment/>
    </xf>
    <xf numFmtId="0" fontId="28" fillId="0" borderId="0" xfId="62" applyNumberFormat="1" applyFont="1" applyAlignment="1">
      <alignment/>
    </xf>
    <xf numFmtId="0" fontId="0" fillId="0" borderId="0" xfId="0" applyFont="1" applyAlignment="1">
      <alignment/>
    </xf>
    <xf numFmtId="0" fontId="13" fillId="0" borderId="0" xfId="0" applyFont="1" applyAlignment="1">
      <alignment/>
    </xf>
    <xf numFmtId="0" fontId="13" fillId="0" borderId="0" xfId="0" applyFont="1" applyFill="1" applyAlignment="1">
      <alignment/>
    </xf>
    <xf numFmtId="0" fontId="13" fillId="0" borderId="0" xfId="0" applyFont="1" applyAlignment="1">
      <alignment vertical="center"/>
    </xf>
    <xf numFmtId="0" fontId="13" fillId="0" borderId="0" xfId="0" applyFont="1" applyFill="1" applyAlignment="1">
      <alignment vertical="center"/>
    </xf>
    <xf numFmtId="0" fontId="31" fillId="0" borderId="0" xfId="0" applyFont="1" applyAlignment="1">
      <alignment horizontal="left"/>
    </xf>
    <xf numFmtId="0" fontId="0" fillId="0" borderId="0" xfId="0" applyFont="1" applyAlignment="1">
      <alignment horizontal="center" vertical="center"/>
    </xf>
    <xf numFmtId="4" fontId="0" fillId="0" borderId="0" xfId="0" applyNumberFormat="1" applyFont="1" applyAlignment="1">
      <alignment horizontal="left" vertical="center"/>
    </xf>
    <xf numFmtId="0" fontId="0" fillId="0" borderId="0" xfId="0" applyFont="1" applyAlignment="1">
      <alignment horizontal="right" vertical="center"/>
    </xf>
    <xf numFmtId="0" fontId="32"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14" xfId="0" applyNumberFormat="1" applyFont="1" applyBorder="1" applyAlignment="1">
      <alignment horizontal="center" vertical="center" wrapText="1"/>
    </xf>
    <xf numFmtId="0" fontId="0" fillId="0" borderId="14" xfId="0" applyFont="1" applyBorder="1" applyAlignment="1">
      <alignment horizontal="left" vertical="center" wrapText="1"/>
    </xf>
    <xf numFmtId="4" fontId="32" fillId="0" borderId="13" xfId="58" applyNumberFormat="1" applyFont="1" applyFill="1" applyBorder="1" applyAlignment="1">
      <alignment horizontal="center" vertical="center" wrapText="1"/>
      <protection/>
    </xf>
    <xf numFmtId="4" fontId="32" fillId="0" borderId="14" xfId="0" applyNumberFormat="1" applyFont="1" applyBorder="1" applyAlignment="1">
      <alignment horizontal="center" vertical="center" wrapText="1"/>
    </xf>
    <xf numFmtId="0" fontId="0" fillId="0" borderId="13" xfId="0" applyFont="1" applyBorder="1" applyAlignment="1">
      <alignment horizontal="center" vertical="center"/>
    </xf>
    <xf numFmtId="49" fontId="0" fillId="0" borderId="13" xfId="0" applyNumberFormat="1" applyFont="1" applyBorder="1" applyAlignment="1">
      <alignment horizontal="center" vertical="center"/>
    </xf>
    <xf numFmtId="0" fontId="0" fillId="0" borderId="13" xfId="0" applyFont="1" applyFill="1" applyBorder="1" applyAlignment="1">
      <alignment horizontal="justify" vertical="center" wrapText="1"/>
    </xf>
    <xf numFmtId="4" fontId="32" fillId="0" borderId="13"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justify" vertical="center" wrapText="1"/>
    </xf>
    <xf numFmtId="4" fontId="32" fillId="0" borderId="15" xfId="58" applyNumberFormat="1" applyFont="1" applyFill="1" applyBorder="1" applyAlignment="1">
      <alignment horizontal="center" vertical="center" wrapText="1"/>
      <protection/>
    </xf>
    <xf numFmtId="4" fontId="32" fillId="0" borderId="15" xfId="0" applyNumberFormat="1" applyFont="1" applyBorder="1" applyAlignment="1">
      <alignment horizontal="center" vertical="center"/>
    </xf>
    <xf numFmtId="4" fontId="33" fillId="2" borderId="23" xfId="0" applyNumberFormat="1" applyFont="1" applyFill="1" applyBorder="1" applyAlignment="1" applyProtection="1">
      <alignment horizontal="right" vertical="center"/>
      <protection/>
    </xf>
    <xf numFmtId="4" fontId="32" fillId="2" borderId="12" xfId="0" applyNumberFormat="1" applyFont="1" applyFill="1" applyBorder="1" applyAlignment="1" applyProtection="1">
      <alignment horizontal="right" vertical="center"/>
      <protection/>
    </xf>
    <xf numFmtId="4" fontId="33" fillId="2" borderId="12" xfId="0" applyNumberFormat="1" applyFont="1" applyFill="1" applyBorder="1" applyAlignment="1" applyProtection="1">
      <alignment horizontal="right" vertical="center"/>
      <protection/>
    </xf>
    <xf numFmtId="2" fontId="33" fillId="2" borderId="12" xfId="0" applyNumberFormat="1" applyFont="1" applyFill="1" applyBorder="1" applyAlignment="1" applyProtection="1">
      <alignment horizontal="right" vertical="center"/>
      <protection/>
    </xf>
    <xf numFmtId="4" fontId="34" fillId="2" borderId="12" xfId="0" applyNumberFormat="1" applyFont="1" applyFill="1" applyBorder="1" applyAlignment="1" applyProtection="1">
      <alignment horizontal="right" vertical="center"/>
      <protection/>
    </xf>
    <xf numFmtId="0" fontId="32" fillId="0" borderId="0" xfId="0" applyFont="1" applyBorder="1" applyAlignment="1">
      <alignment horizontal="center" vertical="center" wrapText="1"/>
    </xf>
    <xf numFmtId="2" fontId="33" fillId="2" borderId="0" xfId="0" applyNumberFormat="1" applyFont="1" applyFill="1" applyBorder="1" applyAlignment="1" applyProtection="1">
      <alignment horizontal="right" vertical="center"/>
      <protection/>
    </xf>
    <xf numFmtId="0" fontId="0" fillId="0" borderId="24" xfId="0" applyFont="1" applyBorder="1" applyAlignment="1">
      <alignment vertical="center"/>
    </xf>
    <xf numFmtId="0" fontId="0" fillId="0" borderId="0" xfId="0" applyFont="1" applyBorder="1" applyAlignment="1">
      <alignment vertical="center"/>
    </xf>
    <xf numFmtId="0" fontId="13" fillId="0" borderId="0" xfId="0" applyFont="1" applyBorder="1" applyAlignment="1">
      <alignment vertical="center"/>
    </xf>
    <xf numFmtId="0" fontId="36" fillId="2" borderId="0" xfId="0" applyFont="1" applyFill="1" applyAlignment="1">
      <alignment/>
    </xf>
    <xf numFmtId="2" fontId="38" fillId="2" borderId="0" xfId="0" applyNumberFormat="1" applyFont="1" applyFill="1" applyBorder="1" applyAlignment="1">
      <alignment/>
    </xf>
    <xf numFmtId="0" fontId="38" fillId="2" borderId="0" xfId="0" applyFont="1" applyFill="1" applyAlignment="1">
      <alignment/>
    </xf>
    <xf numFmtId="49" fontId="38" fillId="2" borderId="0" xfId="0" applyNumberFormat="1" applyFont="1" applyFill="1" applyAlignment="1">
      <alignment horizontal="right"/>
    </xf>
    <xf numFmtId="49" fontId="38" fillId="2" borderId="0" xfId="0" applyNumberFormat="1" applyFont="1" applyFill="1" applyAlignment="1">
      <alignment horizontal="left"/>
    </xf>
    <xf numFmtId="2" fontId="35" fillId="2" borderId="0" xfId="0" applyNumberFormat="1" applyFont="1" applyFill="1" applyBorder="1" applyAlignment="1">
      <alignment/>
    </xf>
    <xf numFmtId="2" fontId="35" fillId="2" borderId="0" xfId="0" applyNumberFormat="1" applyFont="1" applyFill="1" applyBorder="1" applyAlignment="1">
      <alignment/>
    </xf>
    <xf numFmtId="49" fontId="38" fillId="2" borderId="0" xfId="0" applyNumberFormat="1" applyFont="1" applyFill="1" applyBorder="1" applyAlignment="1">
      <alignment/>
    </xf>
    <xf numFmtId="49" fontId="38" fillId="2" borderId="0" xfId="0" applyNumberFormat="1" applyFont="1" applyFill="1" applyAlignment="1">
      <alignment/>
    </xf>
    <xf numFmtId="49" fontId="35" fillId="2" borderId="0" xfId="0" applyNumberFormat="1" applyFont="1" applyFill="1" applyBorder="1" applyAlignment="1">
      <alignment/>
    </xf>
    <xf numFmtId="0" fontId="39" fillId="2" borderId="0" xfId="0" applyFont="1" applyFill="1" applyAlignment="1">
      <alignment/>
    </xf>
    <xf numFmtId="0" fontId="39" fillId="2" borderId="0" xfId="0" applyFont="1" applyFill="1" applyBorder="1" applyAlignment="1">
      <alignment/>
    </xf>
    <xf numFmtId="49" fontId="42" fillId="2" borderId="25" xfId="0" applyNumberFormat="1" applyFont="1" applyFill="1" applyBorder="1" applyAlignment="1">
      <alignment horizontal="center"/>
    </xf>
    <xf numFmtId="49" fontId="42" fillId="2" borderId="26" xfId="0" applyNumberFormat="1" applyFont="1" applyFill="1" applyBorder="1" applyAlignment="1">
      <alignment horizontal="center"/>
    </xf>
    <xf numFmtId="49" fontId="42" fillId="2" borderId="27" xfId="0" applyNumberFormat="1" applyFont="1" applyFill="1" applyBorder="1" applyAlignment="1">
      <alignment horizontal="center"/>
    </xf>
    <xf numFmtId="49" fontId="42" fillId="2" borderId="28" xfId="0" applyNumberFormat="1" applyFont="1" applyFill="1" applyBorder="1" applyAlignment="1">
      <alignment horizontal="center"/>
    </xf>
    <xf numFmtId="0" fontId="38" fillId="2" borderId="29" xfId="0" applyFont="1" applyFill="1" applyBorder="1" applyAlignment="1">
      <alignment horizontal="center"/>
    </xf>
    <xf numFmtId="0" fontId="38" fillId="2" borderId="11" xfId="0" applyFont="1" applyFill="1" applyBorder="1" applyAlignment="1">
      <alignment horizontal="center"/>
    </xf>
    <xf numFmtId="0" fontId="38" fillId="2" borderId="30" xfId="0" applyFont="1" applyFill="1" applyBorder="1" applyAlignment="1">
      <alignment horizontal="center"/>
    </xf>
    <xf numFmtId="2" fontId="38" fillId="2" borderId="11" xfId="0" applyNumberFormat="1" applyFont="1" applyFill="1" applyBorder="1" applyAlignment="1">
      <alignment horizontal="center"/>
    </xf>
    <xf numFmtId="2" fontId="38" fillId="2" borderId="19" xfId="0" applyNumberFormat="1" applyFont="1" applyFill="1" applyBorder="1" applyAlignment="1">
      <alignment horizontal="center"/>
    </xf>
    <xf numFmtId="2" fontId="38" fillId="2" borderId="31" xfId="0" applyNumberFormat="1" applyFont="1" applyFill="1" applyBorder="1" applyAlignment="1">
      <alignment horizontal="center"/>
    </xf>
    <xf numFmtId="0" fontId="36" fillId="2" borderId="0" xfId="0" applyFont="1" applyFill="1" applyBorder="1" applyAlignment="1">
      <alignment/>
    </xf>
    <xf numFmtId="0" fontId="38" fillId="2" borderId="11" xfId="0" applyFont="1" applyFill="1" applyBorder="1" applyAlignment="1">
      <alignment horizontal="left"/>
    </xf>
    <xf numFmtId="0" fontId="36" fillId="2" borderId="25" xfId="0" applyFont="1" applyFill="1" applyBorder="1" applyAlignment="1">
      <alignment/>
    </xf>
    <xf numFmtId="0" fontId="35" fillId="2" borderId="26" xfId="0" applyFont="1" applyFill="1" applyBorder="1" applyAlignment="1">
      <alignment horizontal="right"/>
    </xf>
    <xf numFmtId="0" fontId="35" fillId="2" borderId="26" xfId="0" applyFont="1" applyFill="1" applyBorder="1" applyAlignment="1">
      <alignment horizontal="center"/>
    </xf>
    <xf numFmtId="49" fontId="38" fillId="2" borderId="26" xfId="0" applyNumberFormat="1" applyFont="1" applyFill="1" applyBorder="1" applyAlignment="1">
      <alignment horizontal="center"/>
    </xf>
    <xf numFmtId="2" fontId="35" fillId="2" borderId="26" xfId="0" applyNumberFormat="1" applyFont="1" applyFill="1" applyBorder="1" applyAlignment="1">
      <alignment horizontal="center"/>
    </xf>
    <xf numFmtId="2" fontId="40" fillId="2" borderId="26" xfId="0" applyNumberFormat="1" applyFont="1" applyFill="1" applyBorder="1" applyAlignment="1">
      <alignment horizontal="center"/>
    </xf>
    <xf numFmtId="2" fontId="40" fillId="2" borderId="32" xfId="0" applyNumberFormat="1" applyFont="1" applyFill="1" applyBorder="1" applyAlignment="1">
      <alignment horizontal="center"/>
    </xf>
    <xf numFmtId="2" fontId="44" fillId="2" borderId="11" xfId="0" applyNumberFormat="1" applyFont="1" applyFill="1" applyBorder="1" applyAlignment="1">
      <alignment horizontal="center"/>
    </xf>
    <xf numFmtId="0" fontId="38" fillId="2" borderId="33" xfId="0" applyFont="1" applyFill="1" applyBorder="1" applyAlignment="1">
      <alignment horizontal="center"/>
    </xf>
    <xf numFmtId="0" fontId="38" fillId="2" borderId="12" xfId="0" applyFont="1" applyFill="1" applyBorder="1" applyAlignment="1">
      <alignment horizontal="center"/>
    </xf>
    <xf numFmtId="0" fontId="38" fillId="2" borderId="12" xfId="0" applyFont="1" applyFill="1" applyBorder="1" applyAlignment="1">
      <alignment horizontal="left"/>
    </xf>
    <xf numFmtId="2" fontId="38" fillId="2" borderId="12" xfId="0" applyNumberFormat="1" applyFont="1" applyFill="1" applyBorder="1" applyAlignment="1">
      <alignment horizontal="center"/>
    </xf>
    <xf numFmtId="2" fontId="38" fillId="2" borderId="34" xfId="0" applyNumberFormat="1" applyFont="1" applyFill="1" applyBorder="1" applyAlignment="1">
      <alignment horizontal="center"/>
    </xf>
    <xf numFmtId="2" fontId="38" fillId="2" borderId="35" xfId="0" applyNumberFormat="1" applyFont="1" applyFill="1" applyBorder="1" applyAlignment="1">
      <alignment horizontal="center"/>
    </xf>
    <xf numFmtId="179" fontId="38" fillId="2" borderId="11" xfId="0" applyNumberFormat="1" applyFont="1" applyFill="1" applyBorder="1" applyAlignment="1">
      <alignment horizontal="center"/>
    </xf>
    <xf numFmtId="0" fontId="38" fillId="2" borderId="29" xfId="0" applyFont="1" applyFill="1" applyBorder="1" applyAlignment="1">
      <alignment/>
    </xf>
    <xf numFmtId="0" fontId="38" fillId="2" borderId="11" xfId="0" applyFont="1" applyFill="1" applyBorder="1" applyAlignment="1">
      <alignment/>
    </xf>
    <xf numFmtId="9" fontId="38" fillId="2" borderId="11" xfId="0" applyNumberFormat="1" applyFont="1" applyFill="1" applyBorder="1" applyAlignment="1">
      <alignment horizontal="center"/>
    </xf>
    <xf numFmtId="49" fontId="38" fillId="2" borderId="11" xfId="0" applyNumberFormat="1" applyFont="1" applyFill="1" applyBorder="1" applyAlignment="1">
      <alignment horizontal="center"/>
    </xf>
    <xf numFmtId="2" fontId="44" fillId="2" borderId="36" xfId="0" applyNumberFormat="1" applyFont="1" applyFill="1" applyBorder="1" applyAlignment="1">
      <alignment horizontal="center"/>
    </xf>
    <xf numFmtId="0" fontId="38" fillId="2" borderId="25" xfId="0" applyFont="1" applyFill="1" applyBorder="1" applyAlignment="1">
      <alignment/>
    </xf>
    <xf numFmtId="0" fontId="38" fillId="2" borderId="26" xfId="0" applyFont="1" applyFill="1" applyBorder="1" applyAlignment="1">
      <alignment/>
    </xf>
    <xf numFmtId="9" fontId="35" fillId="2" borderId="26" xfId="0" applyNumberFormat="1" applyFont="1" applyFill="1" applyBorder="1" applyAlignment="1">
      <alignment horizontal="center"/>
    </xf>
    <xf numFmtId="49" fontId="38" fillId="2" borderId="26" xfId="0" applyNumberFormat="1" applyFont="1" applyFill="1" applyBorder="1" applyAlignment="1">
      <alignment/>
    </xf>
    <xf numFmtId="179" fontId="38" fillId="2" borderId="12" xfId="0" applyNumberFormat="1" applyFont="1" applyFill="1" applyBorder="1" applyAlignment="1">
      <alignment horizontal="center"/>
    </xf>
    <xf numFmtId="180" fontId="38" fillId="2" borderId="11" xfId="0" applyNumberFormat="1" applyFont="1" applyFill="1" applyBorder="1" applyAlignment="1">
      <alignment horizontal="center"/>
    </xf>
    <xf numFmtId="2" fontId="35" fillId="2" borderId="32" xfId="0" applyNumberFormat="1" applyFont="1" applyFill="1" applyBorder="1" applyAlignment="1">
      <alignment horizontal="center"/>
    </xf>
    <xf numFmtId="2" fontId="35" fillId="2" borderId="32" xfId="0" applyNumberFormat="1" applyFont="1" applyFill="1" applyBorder="1" applyAlignment="1">
      <alignment horizontal="center"/>
    </xf>
    <xf numFmtId="0" fontId="38" fillId="0" borderId="29" xfId="0" applyFont="1" applyFill="1" applyBorder="1" applyAlignment="1">
      <alignment horizontal="center"/>
    </xf>
    <xf numFmtId="0" fontId="38" fillId="0" borderId="11" xfId="0" applyFont="1" applyFill="1" applyBorder="1" applyAlignment="1">
      <alignment horizontal="center"/>
    </xf>
    <xf numFmtId="0" fontId="38" fillId="0" borderId="30" xfId="0" applyFont="1" applyFill="1" applyBorder="1" applyAlignment="1">
      <alignment horizontal="center"/>
    </xf>
    <xf numFmtId="2" fontId="38" fillId="0" borderId="11" xfId="0" applyNumberFormat="1" applyFont="1" applyFill="1" applyBorder="1" applyAlignment="1">
      <alignment horizontal="center"/>
    </xf>
    <xf numFmtId="2" fontId="38" fillId="0" borderId="19" xfId="0" applyNumberFormat="1" applyFont="1" applyFill="1" applyBorder="1" applyAlignment="1">
      <alignment horizontal="center"/>
    </xf>
    <xf numFmtId="2" fontId="38" fillId="0" borderId="31" xfId="0" applyNumberFormat="1" applyFont="1" applyFill="1" applyBorder="1" applyAlignment="1">
      <alignment horizontal="center"/>
    </xf>
    <xf numFmtId="0" fontId="36" fillId="0" borderId="0" xfId="0" applyFont="1" applyFill="1" applyBorder="1" applyAlignment="1">
      <alignment/>
    </xf>
    <xf numFmtId="0" fontId="36" fillId="0" borderId="25" xfId="0" applyFont="1" applyFill="1" applyBorder="1" applyAlignment="1">
      <alignment/>
    </xf>
    <xf numFmtId="0" fontId="35" fillId="0" borderId="26" xfId="0" applyFont="1" applyFill="1" applyBorder="1" applyAlignment="1">
      <alignment horizontal="center"/>
    </xf>
    <xf numFmtId="49" fontId="38" fillId="0" borderId="26" xfId="0" applyNumberFormat="1" applyFont="1" applyFill="1" applyBorder="1" applyAlignment="1">
      <alignment horizontal="center"/>
    </xf>
    <xf numFmtId="2" fontId="35" fillId="0" borderId="26" xfId="0" applyNumberFormat="1" applyFont="1" applyFill="1" applyBorder="1" applyAlignment="1">
      <alignment horizontal="center"/>
    </xf>
    <xf numFmtId="2" fontId="40" fillId="0" borderId="26" xfId="0" applyNumberFormat="1" applyFont="1" applyFill="1" applyBorder="1" applyAlignment="1">
      <alignment horizontal="center"/>
    </xf>
    <xf numFmtId="2" fontId="40" fillId="0" borderId="32" xfId="0" applyNumberFormat="1" applyFont="1" applyFill="1" applyBorder="1" applyAlignment="1">
      <alignment horizontal="center"/>
    </xf>
    <xf numFmtId="0" fontId="36" fillId="0" borderId="0" xfId="0" applyFont="1" applyFill="1" applyAlignment="1">
      <alignment/>
    </xf>
    <xf numFmtId="181" fontId="41" fillId="2" borderId="26" xfId="0" applyNumberFormat="1" applyFont="1" applyFill="1" applyBorder="1" applyAlignment="1">
      <alignment/>
    </xf>
    <xf numFmtId="0" fontId="38" fillId="2" borderId="37" xfId="0" applyFont="1" applyFill="1" applyBorder="1" applyAlignment="1">
      <alignment horizontal="center"/>
    </xf>
    <xf numFmtId="2" fontId="38" fillId="2" borderId="30" xfId="0" applyNumberFormat="1" applyFont="1" applyFill="1" applyBorder="1" applyAlignment="1">
      <alignment horizontal="center"/>
    </xf>
    <xf numFmtId="2" fontId="38" fillId="2" borderId="38" xfId="0" applyNumberFormat="1" applyFont="1" applyFill="1" applyBorder="1" applyAlignment="1">
      <alignment horizontal="center"/>
    </xf>
    <xf numFmtId="2" fontId="38" fillId="2" borderId="39" xfId="0" applyNumberFormat="1" applyFont="1" applyFill="1" applyBorder="1" applyAlignment="1">
      <alignment horizontal="center"/>
    </xf>
    <xf numFmtId="0" fontId="38" fillId="0" borderId="11" xfId="0" applyFont="1" applyFill="1" applyBorder="1" applyAlignment="1">
      <alignment horizontal="left"/>
    </xf>
    <xf numFmtId="2" fontId="38" fillId="2" borderId="36" xfId="0" applyNumberFormat="1" applyFont="1" applyFill="1" applyBorder="1" applyAlignment="1">
      <alignment horizontal="center"/>
    </xf>
    <xf numFmtId="0" fontId="38" fillId="0" borderId="12" xfId="0" applyFont="1" applyFill="1" applyBorder="1" applyAlignment="1">
      <alignment horizontal="center"/>
    </xf>
    <xf numFmtId="179" fontId="38" fillId="2" borderId="11" xfId="0" applyNumberFormat="1" applyFont="1" applyFill="1" applyBorder="1" applyAlignment="1">
      <alignment horizontal="left"/>
    </xf>
    <xf numFmtId="0" fontId="38" fillId="2" borderId="0" xfId="0" applyFont="1" applyFill="1" applyBorder="1" applyAlignment="1">
      <alignment/>
    </xf>
    <xf numFmtId="179" fontId="38" fillId="0" borderId="11" xfId="0" applyNumberFormat="1" applyFont="1" applyFill="1" applyBorder="1" applyAlignment="1">
      <alignment horizontal="center"/>
    </xf>
    <xf numFmtId="0" fontId="36" fillId="2" borderId="0" xfId="0" applyFont="1" applyFill="1" applyBorder="1" applyAlignment="1">
      <alignment horizontal="center"/>
    </xf>
    <xf numFmtId="2" fontId="23" fillId="2" borderId="11" xfId="0" applyNumberFormat="1" applyFont="1" applyFill="1" applyBorder="1" applyAlignment="1">
      <alignment horizontal="center"/>
    </xf>
    <xf numFmtId="2" fontId="44" fillId="0" borderId="11" xfId="0" applyNumberFormat="1" applyFont="1" applyFill="1" applyBorder="1" applyAlignment="1">
      <alignment horizontal="center"/>
    </xf>
    <xf numFmtId="0" fontId="38" fillId="2" borderId="26" xfId="0" applyFont="1" applyFill="1" applyBorder="1" applyAlignment="1">
      <alignment horizontal="center"/>
    </xf>
    <xf numFmtId="2" fontId="44" fillId="2" borderId="26" xfId="0" applyNumberFormat="1" applyFont="1" applyFill="1" applyBorder="1" applyAlignment="1">
      <alignment horizontal="center"/>
    </xf>
    <xf numFmtId="2" fontId="44" fillId="2" borderId="32" xfId="0" applyNumberFormat="1" applyFont="1" applyFill="1" applyBorder="1" applyAlignment="1">
      <alignment horizontal="center"/>
    </xf>
    <xf numFmtId="1" fontId="38" fillId="2" borderId="11" xfId="0" applyNumberFormat="1" applyFont="1" applyFill="1" applyBorder="1" applyAlignment="1">
      <alignment horizontal="center"/>
    </xf>
    <xf numFmtId="0" fontId="44" fillId="2" borderId="11" xfId="0" applyFont="1" applyFill="1" applyBorder="1" applyAlignment="1">
      <alignment horizontal="center"/>
    </xf>
    <xf numFmtId="2" fontId="23" fillId="2" borderId="12" xfId="0" applyNumberFormat="1" applyFont="1" applyFill="1" applyBorder="1" applyAlignment="1">
      <alignment horizontal="center"/>
    </xf>
    <xf numFmtId="0" fontId="38" fillId="0" borderId="40" xfId="0" applyFont="1" applyFill="1" applyBorder="1" applyAlignment="1">
      <alignment horizontal="center"/>
    </xf>
    <xf numFmtId="0" fontId="38" fillId="0" borderId="41" xfId="0" applyFont="1" applyFill="1" applyBorder="1" applyAlignment="1">
      <alignment horizontal="center"/>
    </xf>
    <xf numFmtId="2" fontId="38" fillId="0" borderId="41" xfId="0" applyNumberFormat="1" applyFont="1" applyFill="1" applyBorder="1" applyAlignment="1">
      <alignment horizontal="center"/>
    </xf>
    <xf numFmtId="2" fontId="38" fillId="0" borderId="42" xfId="0" applyNumberFormat="1" applyFont="1" applyFill="1" applyBorder="1" applyAlignment="1">
      <alignment horizontal="center"/>
    </xf>
    <xf numFmtId="2" fontId="38" fillId="0" borderId="43" xfId="0" applyNumberFormat="1" applyFont="1" applyFill="1" applyBorder="1" applyAlignment="1">
      <alignment horizontal="center"/>
    </xf>
    <xf numFmtId="16" fontId="38" fillId="2" borderId="11" xfId="0" applyNumberFormat="1" applyFont="1" applyFill="1" applyBorder="1" applyAlignment="1">
      <alignment horizontal="center"/>
    </xf>
    <xf numFmtId="2" fontId="38" fillId="2" borderId="26" xfId="0" applyNumberFormat="1" applyFont="1" applyFill="1" applyBorder="1" applyAlignment="1">
      <alignment horizontal="center"/>
    </xf>
    <xf numFmtId="0" fontId="38" fillId="2" borderId="44" xfId="0" applyFont="1" applyFill="1" applyBorder="1" applyAlignment="1">
      <alignment/>
    </xf>
    <xf numFmtId="0" fontId="38" fillId="2" borderId="45" xfId="0" applyFont="1" applyFill="1" applyBorder="1" applyAlignment="1">
      <alignment/>
    </xf>
    <xf numFmtId="0" fontId="35" fillId="2" borderId="45" xfId="0" applyFont="1" applyFill="1" applyBorder="1" applyAlignment="1">
      <alignment horizontal="right"/>
    </xf>
    <xf numFmtId="9" fontId="35" fillId="2" borderId="45" xfId="0" applyNumberFormat="1" applyFont="1" applyFill="1" applyBorder="1" applyAlignment="1">
      <alignment horizontal="center"/>
    </xf>
    <xf numFmtId="49" fontId="38" fillId="2" borderId="45" xfId="0" applyNumberFormat="1" applyFont="1" applyFill="1" applyBorder="1" applyAlignment="1">
      <alignment/>
    </xf>
    <xf numFmtId="2" fontId="35" fillId="2" borderId="45" xfId="0" applyNumberFormat="1" applyFont="1" applyFill="1" applyBorder="1" applyAlignment="1">
      <alignment horizontal="center"/>
    </xf>
    <xf numFmtId="2" fontId="35" fillId="2" borderId="28" xfId="0" applyNumberFormat="1" applyFont="1" applyFill="1" applyBorder="1" applyAlignment="1">
      <alignment horizontal="center"/>
    </xf>
    <xf numFmtId="0" fontId="35" fillId="2" borderId="26" xfId="0" applyFont="1" applyFill="1" applyBorder="1" applyAlignment="1">
      <alignment horizontal="right"/>
    </xf>
    <xf numFmtId="2" fontId="40" fillId="2" borderId="26" xfId="0" applyNumberFormat="1" applyFont="1" applyFill="1" applyBorder="1" applyAlignment="1">
      <alignment/>
    </xf>
    <xf numFmtId="2" fontId="40" fillId="2" borderId="32" xfId="0" applyNumberFormat="1" applyFont="1" applyFill="1" applyBorder="1" applyAlignment="1">
      <alignment/>
    </xf>
    <xf numFmtId="0" fontId="38" fillId="2" borderId="0" xfId="0" applyFont="1" applyFill="1" applyAlignment="1">
      <alignment/>
    </xf>
    <xf numFmtId="4" fontId="0" fillId="0" borderId="0" xfId="0" applyNumberFormat="1" applyFont="1" applyAlignment="1">
      <alignment vertical="center"/>
    </xf>
    <xf numFmtId="0" fontId="32" fillId="2" borderId="0" xfId="0" applyFont="1" applyFill="1" applyAlignment="1">
      <alignment/>
    </xf>
    <xf numFmtId="2" fontId="23" fillId="2" borderId="0" xfId="0" applyNumberFormat="1" applyFont="1" applyFill="1" applyBorder="1" applyAlignment="1">
      <alignment/>
    </xf>
    <xf numFmtId="0" fontId="23" fillId="2" borderId="0" xfId="0" applyFont="1" applyFill="1" applyAlignment="1">
      <alignment/>
    </xf>
    <xf numFmtId="49" fontId="23" fillId="2" borderId="0" xfId="0" applyNumberFormat="1" applyFont="1" applyFill="1" applyAlignment="1">
      <alignment horizontal="right"/>
    </xf>
    <xf numFmtId="49" fontId="23" fillId="2" borderId="0" xfId="0" applyNumberFormat="1" applyFont="1" applyFill="1" applyAlignment="1">
      <alignment horizontal="left"/>
    </xf>
    <xf numFmtId="2" fontId="45" fillId="2" borderId="0" xfId="0" applyNumberFormat="1" applyFont="1" applyFill="1" applyBorder="1" applyAlignment="1">
      <alignment/>
    </xf>
    <xf numFmtId="2" fontId="45" fillId="2" borderId="0" xfId="0" applyNumberFormat="1" applyFont="1" applyFill="1" applyBorder="1" applyAlignment="1">
      <alignment/>
    </xf>
    <xf numFmtId="49" fontId="23" fillId="2" borderId="0" xfId="0" applyNumberFormat="1" applyFont="1" applyFill="1" applyBorder="1" applyAlignment="1">
      <alignment/>
    </xf>
    <xf numFmtId="49" fontId="23" fillId="2" borderId="0" xfId="0" applyNumberFormat="1" applyFont="1" applyFill="1" applyAlignment="1">
      <alignment/>
    </xf>
    <xf numFmtId="49" fontId="45" fillId="2" borderId="0" xfId="0" applyNumberFormat="1"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49" fontId="47" fillId="2" borderId="25" xfId="0" applyNumberFormat="1" applyFont="1" applyFill="1" applyBorder="1" applyAlignment="1">
      <alignment horizontal="center"/>
    </xf>
    <xf numFmtId="49" fontId="47" fillId="2" borderId="26" xfId="0" applyNumberFormat="1" applyFont="1" applyFill="1" applyBorder="1" applyAlignment="1">
      <alignment horizontal="center"/>
    </xf>
    <xf numFmtId="49" fontId="47" fillId="2" borderId="27" xfId="0" applyNumberFormat="1" applyFont="1" applyFill="1" applyBorder="1" applyAlignment="1">
      <alignment horizontal="center"/>
    </xf>
    <xf numFmtId="49" fontId="47" fillId="2" borderId="28" xfId="0" applyNumberFormat="1" applyFont="1" applyFill="1" applyBorder="1" applyAlignment="1">
      <alignment horizontal="center"/>
    </xf>
    <xf numFmtId="0" fontId="23" fillId="2" borderId="29" xfId="0" applyFont="1" applyFill="1" applyBorder="1" applyAlignment="1">
      <alignment horizontal="center"/>
    </xf>
    <xf numFmtId="0" fontId="23" fillId="2" borderId="11" xfId="0" applyFont="1" applyFill="1" applyBorder="1" applyAlignment="1">
      <alignment horizontal="center"/>
    </xf>
    <xf numFmtId="0" fontId="23" fillId="2" borderId="17" xfId="0" applyFont="1" applyFill="1" applyBorder="1" applyAlignment="1">
      <alignment horizontal="center"/>
    </xf>
    <xf numFmtId="179" fontId="23" fillId="2" borderId="11" xfId="0" applyNumberFormat="1" applyFont="1" applyFill="1" applyBorder="1" applyAlignment="1">
      <alignment horizontal="center"/>
    </xf>
    <xf numFmtId="2" fontId="23" fillId="2" borderId="19" xfId="0" applyNumberFormat="1" applyFont="1" applyFill="1" applyBorder="1" applyAlignment="1">
      <alignment horizontal="center"/>
    </xf>
    <xf numFmtId="2" fontId="23" fillId="2" borderId="31" xfId="0" applyNumberFormat="1" applyFont="1" applyFill="1" applyBorder="1" applyAlignment="1">
      <alignment horizontal="center"/>
    </xf>
    <xf numFmtId="0" fontId="32" fillId="2" borderId="0" xfId="0" applyFont="1" applyFill="1" applyBorder="1" applyAlignment="1">
      <alignment/>
    </xf>
    <xf numFmtId="0" fontId="23" fillId="2" borderId="11" xfId="0" applyFont="1" applyFill="1" applyBorder="1" applyAlignment="1">
      <alignment horizontal="left"/>
    </xf>
    <xf numFmtId="2" fontId="3" fillId="2" borderId="11" xfId="0" applyNumberFormat="1" applyFont="1" applyFill="1" applyBorder="1" applyAlignment="1">
      <alignment horizontal="center"/>
    </xf>
    <xf numFmtId="0" fontId="23" fillId="2" borderId="33" xfId="0" applyFont="1" applyFill="1" applyBorder="1" applyAlignment="1">
      <alignment horizontal="center"/>
    </xf>
    <xf numFmtId="0" fontId="23" fillId="2" borderId="12" xfId="0" applyFont="1" applyFill="1" applyBorder="1" applyAlignment="1">
      <alignment horizontal="center"/>
    </xf>
    <xf numFmtId="0" fontId="23" fillId="2" borderId="12" xfId="0" applyFont="1" applyFill="1" applyBorder="1" applyAlignment="1">
      <alignment horizontal="left"/>
    </xf>
    <xf numFmtId="2" fontId="23" fillId="2" borderId="34" xfId="0" applyNumberFormat="1" applyFont="1" applyFill="1" applyBorder="1" applyAlignment="1">
      <alignment horizontal="center"/>
    </xf>
    <xf numFmtId="2" fontId="23" fillId="2" borderId="35" xfId="0" applyNumberFormat="1" applyFont="1" applyFill="1" applyBorder="1" applyAlignment="1">
      <alignment horizontal="center"/>
    </xf>
    <xf numFmtId="0" fontId="32" fillId="2" borderId="25" xfId="0" applyFont="1" applyFill="1" applyBorder="1" applyAlignment="1">
      <alignment/>
    </xf>
    <xf numFmtId="0" fontId="45" fillId="2" borderId="26" xfId="0" applyFont="1" applyFill="1" applyBorder="1" applyAlignment="1">
      <alignment horizontal="right"/>
    </xf>
    <xf numFmtId="0" fontId="45" fillId="2" borderId="26" xfId="0" applyFont="1" applyFill="1" applyBorder="1" applyAlignment="1">
      <alignment horizontal="center"/>
    </xf>
    <xf numFmtId="49" fontId="23" fillId="2" borderId="26" xfId="0" applyNumberFormat="1" applyFont="1" applyFill="1" applyBorder="1" applyAlignment="1">
      <alignment horizontal="center"/>
    </xf>
    <xf numFmtId="2" fontId="45" fillId="2" borderId="26" xfId="0" applyNumberFormat="1" applyFont="1" applyFill="1" applyBorder="1" applyAlignment="1">
      <alignment horizontal="center"/>
    </xf>
    <xf numFmtId="2" fontId="46" fillId="2" borderId="26" xfId="0" applyNumberFormat="1" applyFont="1" applyFill="1" applyBorder="1" applyAlignment="1">
      <alignment horizontal="center"/>
    </xf>
    <xf numFmtId="0" fontId="23" fillId="2" borderId="29" xfId="0" applyFont="1" applyFill="1" applyBorder="1" applyAlignment="1">
      <alignment/>
    </xf>
    <xf numFmtId="0" fontId="23" fillId="2" borderId="11" xfId="0" applyFont="1" applyFill="1" applyBorder="1" applyAlignment="1">
      <alignment/>
    </xf>
    <xf numFmtId="9" fontId="23" fillId="2" borderId="11" xfId="0" applyNumberFormat="1" applyFont="1" applyFill="1" applyBorder="1" applyAlignment="1">
      <alignment horizontal="center"/>
    </xf>
    <xf numFmtId="49" fontId="23" fillId="2" borderId="11" xfId="0" applyNumberFormat="1" applyFont="1" applyFill="1" applyBorder="1" applyAlignment="1">
      <alignment horizontal="center"/>
    </xf>
    <xf numFmtId="0" fontId="23" fillId="2" borderId="25" xfId="0" applyFont="1" applyFill="1" applyBorder="1" applyAlignment="1">
      <alignment/>
    </xf>
    <xf numFmtId="0" fontId="23" fillId="2" borderId="26" xfId="0" applyFont="1" applyFill="1" applyBorder="1" applyAlignment="1">
      <alignment/>
    </xf>
    <xf numFmtId="9" fontId="45" fillId="2" borderId="26" xfId="0" applyNumberFormat="1" applyFont="1" applyFill="1" applyBorder="1" applyAlignment="1">
      <alignment horizontal="center"/>
    </xf>
    <xf numFmtId="49" fontId="23" fillId="2" borderId="26" xfId="0" applyNumberFormat="1" applyFont="1" applyFill="1" applyBorder="1" applyAlignment="1">
      <alignment/>
    </xf>
    <xf numFmtId="0" fontId="23" fillId="2" borderId="0" xfId="0" applyFont="1" applyFill="1" applyBorder="1" applyAlignment="1">
      <alignment/>
    </xf>
    <xf numFmtId="0" fontId="23" fillId="2" borderId="0" xfId="0" applyFont="1" applyFill="1" applyAlignment="1">
      <alignment/>
    </xf>
    <xf numFmtId="2" fontId="45" fillId="2" borderId="32" xfId="0" applyNumberFormat="1" applyFont="1" applyFill="1" applyBorder="1" applyAlignment="1">
      <alignment horizontal="center"/>
    </xf>
    <xf numFmtId="2" fontId="3" fillId="2" borderId="36" xfId="0" applyNumberFormat="1" applyFont="1" applyFill="1" applyBorder="1" applyAlignment="1">
      <alignment horizontal="center"/>
    </xf>
    <xf numFmtId="2" fontId="45" fillId="2" borderId="32" xfId="0" applyNumberFormat="1" applyFont="1" applyFill="1" applyBorder="1" applyAlignment="1">
      <alignment horizontal="center"/>
    </xf>
    <xf numFmtId="0" fontId="45" fillId="2" borderId="0" xfId="0" applyFont="1" applyFill="1" applyBorder="1" applyAlignment="1">
      <alignment horizontal="right"/>
    </xf>
    <xf numFmtId="9" fontId="45" fillId="2" borderId="0" xfId="0" applyNumberFormat="1" applyFont="1" applyFill="1" applyBorder="1" applyAlignment="1">
      <alignment horizontal="center"/>
    </xf>
    <xf numFmtId="2" fontId="45" fillId="2" borderId="0" xfId="0" applyNumberFormat="1" applyFont="1" applyFill="1" applyBorder="1" applyAlignment="1">
      <alignment horizontal="center"/>
    </xf>
    <xf numFmtId="2" fontId="45" fillId="2" borderId="0" xfId="0" applyNumberFormat="1" applyFont="1" applyFill="1" applyBorder="1" applyAlignment="1">
      <alignment horizontal="center"/>
    </xf>
    <xf numFmtId="49" fontId="0" fillId="0" borderId="15" xfId="0" applyNumberFormat="1" applyFont="1" applyBorder="1" applyAlignment="1">
      <alignment horizontal="center" vertical="center"/>
    </xf>
    <xf numFmtId="14" fontId="23" fillId="2" borderId="11" xfId="0" applyNumberFormat="1" applyFont="1" applyFill="1" applyBorder="1" applyAlignment="1">
      <alignment horizontal="center"/>
    </xf>
    <xf numFmtId="2" fontId="32" fillId="2" borderId="0" xfId="0" applyNumberFormat="1" applyFont="1" applyFill="1" applyBorder="1" applyAlignment="1">
      <alignment/>
    </xf>
    <xf numFmtId="0" fontId="23" fillId="2" borderId="37" xfId="0" applyFont="1" applyFill="1" applyBorder="1" applyAlignment="1">
      <alignment/>
    </xf>
    <xf numFmtId="0" fontId="23" fillId="2" borderId="30" xfId="0" applyFont="1" applyFill="1" applyBorder="1" applyAlignment="1">
      <alignment/>
    </xf>
    <xf numFmtId="0" fontId="23" fillId="2" borderId="30" xfId="0" applyFont="1" applyFill="1" applyBorder="1" applyAlignment="1">
      <alignment horizontal="center"/>
    </xf>
    <xf numFmtId="49" fontId="23" fillId="2" borderId="30" xfId="0" applyNumberFormat="1" applyFont="1" applyFill="1" applyBorder="1" applyAlignment="1">
      <alignment horizontal="center"/>
    </xf>
    <xf numFmtId="2" fontId="23" fillId="2" borderId="30" xfId="0" applyNumberFormat="1" applyFont="1" applyFill="1" applyBorder="1" applyAlignment="1">
      <alignment horizontal="center"/>
    </xf>
    <xf numFmtId="2" fontId="23" fillId="2" borderId="46" xfId="0" applyNumberFormat="1" applyFont="1" applyFill="1" applyBorder="1" applyAlignment="1">
      <alignment horizontal="center"/>
    </xf>
    <xf numFmtId="0" fontId="23" fillId="2" borderId="33" xfId="0" applyFont="1" applyFill="1" applyBorder="1" applyAlignment="1">
      <alignment/>
    </xf>
    <xf numFmtId="0" fontId="23" fillId="2" borderId="12" xfId="0" applyFont="1" applyFill="1" applyBorder="1" applyAlignment="1">
      <alignment/>
    </xf>
    <xf numFmtId="0" fontId="21" fillId="2" borderId="12" xfId="0" applyFont="1" applyFill="1" applyBorder="1" applyAlignment="1">
      <alignment/>
    </xf>
    <xf numFmtId="0" fontId="21" fillId="2" borderId="17" xfId="0" applyFont="1" applyFill="1" applyBorder="1" applyAlignment="1">
      <alignment horizontal="center"/>
    </xf>
    <xf numFmtId="49" fontId="21" fillId="2" borderId="12" xfId="0" applyNumberFormat="1" applyFont="1" applyFill="1" applyBorder="1" applyAlignment="1">
      <alignment horizontal="center"/>
    </xf>
    <xf numFmtId="2" fontId="21" fillId="2" borderId="47" xfId="0" applyNumberFormat="1" applyFont="1" applyFill="1" applyBorder="1" applyAlignment="1">
      <alignment horizontal="center"/>
    </xf>
    <xf numFmtId="0" fontId="23" fillId="2" borderId="48" xfId="0" applyFont="1" applyFill="1" applyBorder="1" applyAlignment="1">
      <alignment/>
    </xf>
    <xf numFmtId="0" fontId="23" fillId="2" borderId="17" xfId="0" applyFont="1" applyFill="1" applyBorder="1" applyAlignment="1">
      <alignment/>
    </xf>
    <xf numFmtId="49" fontId="23" fillId="2" borderId="17" xfId="0" applyNumberFormat="1" applyFont="1" applyFill="1" applyBorder="1" applyAlignment="1">
      <alignment horizontal="center"/>
    </xf>
    <xf numFmtId="2" fontId="23" fillId="2" borderId="17" xfId="0" applyNumberFormat="1" applyFont="1" applyFill="1" applyBorder="1" applyAlignment="1">
      <alignment horizontal="center"/>
    </xf>
    <xf numFmtId="2" fontId="23" fillId="2" borderId="49" xfId="0" applyNumberFormat="1" applyFont="1" applyFill="1" applyBorder="1" applyAlignment="1">
      <alignment horizontal="center"/>
    </xf>
    <xf numFmtId="0" fontId="23" fillId="2" borderId="50" xfId="0" applyFont="1" applyFill="1" applyBorder="1" applyAlignment="1">
      <alignment/>
    </xf>
    <xf numFmtId="0" fontId="23" fillId="2" borderId="10" xfId="0" applyFont="1" applyFill="1" applyBorder="1" applyAlignment="1">
      <alignment/>
    </xf>
    <xf numFmtId="0" fontId="23" fillId="2" borderId="10" xfId="0" applyFont="1" applyFill="1" applyBorder="1" applyAlignment="1">
      <alignment horizontal="center"/>
    </xf>
    <xf numFmtId="49" fontId="23" fillId="2" borderId="10" xfId="0" applyNumberFormat="1" applyFont="1" applyFill="1" applyBorder="1" applyAlignment="1">
      <alignment horizontal="center"/>
    </xf>
    <xf numFmtId="2" fontId="23" fillId="2" borderId="10" xfId="0" applyNumberFormat="1" applyFont="1" applyFill="1" applyBorder="1" applyAlignment="1">
      <alignment horizontal="center"/>
    </xf>
    <xf numFmtId="2" fontId="23" fillId="2" borderId="51" xfId="0" applyNumberFormat="1" applyFont="1" applyFill="1" applyBorder="1" applyAlignment="1">
      <alignment horizontal="center"/>
    </xf>
    <xf numFmtId="0" fontId="23" fillId="2" borderId="29"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1" xfId="0" applyFont="1" applyFill="1" applyBorder="1" applyAlignment="1">
      <alignment horizontal="left" vertical="center"/>
    </xf>
    <xf numFmtId="2" fontId="23" fillId="2" borderId="11" xfId="0" applyNumberFormat="1" applyFont="1" applyFill="1" applyBorder="1" applyAlignment="1">
      <alignment horizontal="center" vertical="center"/>
    </xf>
    <xf numFmtId="179" fontId="23" fillId="2" borderId="11" xfId="0" applyNumberFormat="1" applyFont="1" applyFill="1" applyBorder="1" applyAlignment="1">
      <alignment horizontal="center" vertical="center"/>
    </xf>
    <xf numFmtId="2" fontId="23" fillId="2" borderId="19" xfId="0" applyNumberFormat="1" applyFont="1" applyFill="1" applyBorder="1" applyAlignment="1">
      <alignment horizontal="center" vertical="center"/>
    </xf>
    <xf numFmtId="2" fontId="23" fillId="2" borderId="31" xfId="0" applyNumberFormat="1" applyFont="1" applyFill="1" applyBorder="1" applyAlignment="1">
      <alignment horizontal="center" vertical="center"/>
    </xf>
    <xf numFmtId="1" fontId="23" fillId="2" borderId="11" xfId="0" applyNumberFormat="1" applyFont="1" applyFill="1" applyBorder="1" applyAlignment="1">
      <alignment horizontal="center" vertical="center"/>
    </xf>
    <xf numFmtId="2" fontId="3" fillId="2" borderId="11" xfId="0" applyNumberFormat="1" applyFont="1" applyFill="1" applyBorder="1" applyAlignment="1">
      <alignment horizontal="center" vertical="center"/>
    </xf>
    <xf numFmtId="179" fontId="23" fillId="2" borderId="19" xfId="0" applyNumberFormat="1" applyFont="1" applyFill="1" applyBorder="1" applyAlignment="1">
      <alignment horizontal="center" vertical="center"/>
    </xf>
    <xf numFmtId="0" fontId="23" fillId="2" borderId="29" xfId="0" applyFont="1" applyFill="1" applyBorder="1" applyAlignment="1">
      <alignment horizontal="center" vertical="top"/>
    </xf>
    <xf numFmtId="2" fontId="23" fillId="0" borderId="11" xfId="0" applyNumberFormat="1" applyFont="1" applyFill="1" applyBorder="1" applyAlignment="1">
      <alignment horizontal="center"/>
    </xf>
    <xf numFmtId="0" fontId="32" fillId="0" borderId="0" xfId="0" applyFont="1" applyFill="1" applyBorder="1" applyAlignment="1">
      <alignment/>
    </xf>
    <xf numFmtId="0" fontId="23" fillId="2" borderId="11" xfId="0" applyFont="1" applyFill="1" applyBorder="1" applyAlignment="1">
      <alignment horizontal="justify" vertical="center" wrapText="1"/>
    </xf>
    <xf numFmtId="2" fontId="46" fillId="2" borderId="32" xfId="0" applyNumberFormat="1" applyFont="1" applyFill="1" applyBorder="1" applyAlignment="1">
      <alignment horizontal="center"/>
    </xf>
    <xf numFmtId="0" fontId="32" fillId="0" borderId="0" xfId="0" applyFont="1" applyFill="1" applyAlignment="1">
      <alignment/>
    </xf>
    <xf numFmtId="16" fontId="23" fillId="2" borderId="11" xfId="0" applyNumberFormat="1" applyFont="1" applyFill="1" applyBorder="1" applyAlignment="1">
      <alignment horizontal="center"/>
    </xf>
    <xf numFmtId="0" fontId="23" fillId="2" borderId="40" xfId="0" applyFont="1" applyFill="1" applyBorder="1" applyAlignment="1">
      <alignment/>
    </xf>
    <xf numFmtId="0" fontId="23" fillId="2" borderId="41" xfId="0" applyFont="1" applyFill="1" applyBorder="1" applyAlignment="1">
      <alignment/>
    </xf>
    <xf numFmtId="0" fontId="23" fillId="2" borderId="41" xfId="0" applyFont="1" applyFill="1" applyBorder="1" applyAlignment="1">
      <alignment horizontal="center"/>
    </xf>
    <xf numFmtId="2" fontId="23" fillId="2" borderId="41" xfId="0" applyNumberFormat="1" applyFont="1" applyFill="1" applyBorder="1" applyAlignment="1">
      <alignment horizontal="center"/>
    </xf>
    <xf numFmtId="2" fontId="3" fillId="2" borderId="52" xfId="0" applyNumberFormat="1" applyFont="1" applyFill="1" applyBorder="1" applyAlignment="1">
      <alignment horizontal="center"/>
    </xf>
    <xf numFmtId="0" fontId="38" fillId="2" borderId="11" xfId="0" applyFont="1" applyFill="1" applyBorder="1" applyAlignment="1">
      <alignment horizontal="justify" vertical="center"/>
    </xf>
    <xf numFmtId="0" fontId="38" fillId="2" borderId="29" xfId="0" applyFont="1" applyFill="1" applyBorder="1" applyAlignment="1">
      <alignment horizontal="center" vertical="top"/>
    </xf>
    <xf numFmtId="0" fontId="38" fillId="2" borderId="29" xfId="0" applyFont="1" applyFill="1" applyBorder="1" applyAlignment="1">
      <alignment horizontal="justify" vertical="center"/>
    </xf>
    <xf numFmtId="2" fontId="38" fillId="2" borderId="11" xfId="0" applyNumberFormat="1" applyFont="1" applyFill="1" applyBorder="1" applyAlignment="1">
      <alignment horizontal="justify" vertical="center"/>
    </xf>
    <xf numFmtId="0" fontId="38" fillId="2" borderId="11" xfId="0" applyFont="1" applyFill="1" applyBorder="1" applyAlignment="1">
      <alignment horizontal="center" vertical="center"/>
    </xf>
    <xf numFmtId="2" fontId="38" fillId="2" borderId="11" xfId="0" applyNumberFormat="1" applyFont="1" applyFill="1" applyBorder="1" applyAlignment="1">
      <alignment horizontal="center" vertical="center"/>
    </xf>
    <xf numFmtId="2" fontId="38" fillId="2" borderId="19" xfId="0" applyNumberFormat="1" applyFont="1" applyFill="1" applyBorder="1" applyAlignment="1">
      <alignment horizontal="center" vertical="center"/>
    </xf>
    <xf numFmtId="2" fontId="38" fillId="2" borderId="31" xfId="0" applyNumberFormat="1" applyFont="1" applyFill="1" applyBorder="1" applyAlignment="1">
      <alignment horizontal="center" vertical="center"/>
    </xf>
    <xf numFmtId="0" fontId="38" fillId="0" borderId="33" xfId="0" applyFont="1" applyFill="1" applyBorder="1" applyAlignment="1">
      <alignment horizontal="center"/>
    </xf>
    <xf numFmtId="0" fontId="38" fillId="0" borderId="17" xfId="0" applyFont="1" applyFill="1" applyBorder="1" applyAlignment="1">
      <alignment horizontal="center"/>
    </xf>
    <xf numFmtId="2" fontId="38" fillId="0" borderId="12" xfId="0" applyNumberFormat="1" applyFont="1" applyFill="1" applyBorder="1" applyAlignment="1">
      <alignment horizontal="center"/>
    </xf>
    <xf numFmtId="2" fontId="38" fillId="0" borderId="34" xfId="0" applyNumberFormat="1" applyFont="1" applyFill="1" applyBorder="1" applyAlignment="1">
      <alignment horizontal="center"/>
    </xf>
    <xf numFmtId="2" fontId="38" fillId="0" borderId="35" xfId="0" applyNumberFormat="1" applyFont="1" applyFill="1" applyBorder="1" applyAlignment="1">
      <alignment horizontal="center"/>
    </xf>
    <xf numFmtId="179" fontId="38" fillId="2" borderId="11" xfId="0" applyNumberFormat="1" applyFont="1" applyFill="1" applyBorder="1" applyAlignment="1">
      <alignment horizontal="center" vertical="center"/>
    </xf>
    <xf numFmtId="49" fontId="45" fillId="2" borderId="11" xfId="0" applyNumberFormat="1" applyFont="1" applyFill="1" applyBorder="1" applyAlignment="1">
      <alignment horizontal="center"/>
    </xf>
    <xf numFmtId="49" fontId="49" fillId="2" borderId="11" xfId="0" applyNumberFormat="1" applyFont="1" applyFill="1" applyBorder="1" applyAlignment="1">
      <alignment horizontal="center"/>
    </xf>
    <xf numFmtId="49" fontId="49" fillId="2" borderId="53" xfId="0" applyNumberFormat="1" applyFont="1" applyFill="1" applyBorder="1" applyAlignment="1">
      <alignment horizontal="center"/>
    </xf>
    <xf numFmtId="49" fontId="49" fillId="2" borderId="19" xfId="0" applyNumberFormat="1" applyFont="1" applyFill="1" applyBorder="1" applyAlignment="1">
      <alignment horizontal="center"/>
    </xf>
    <xf numFmtId="49" fontId="49" fillId="2" borderId="0" xfId="0" applyNumberFormat="1" applyFont="1" applyFill="1" applyBorder="1" applyAlignment="1">
      <alignment horizontal="center"/>
    </xf>
    <xf numFmtId="0" fontId="23" fillId="2" borderId="11" xfId="0" applyFont="1" applyFill="1" applyBorder="1" applyAlignment="1">
      <alignment horizontal="center" vertical="top"/>
    </xf>
    <xf numFmtId="0" fontId="23" fillId="2" borderId="53" xfId="0" applyFont="1" applyFill="1" applyBorder="1" applyAlignment="1">
      <alignment horizontal="center" vertical="top"/>
    </xf>
    <xf numFmtId="0" fontId="23" fillId="0" borderId="11" xfId="0" applyFont="1" applyBorder="1" applyAlignment="1">
      <alignment vertical="top" wrapText="1"/>
    </xf>
    <xf numFmtId="0" fontId="23" fillId="2" borderId="19" xfId="0" applyFont="1" applyFill="1" applyBorder="1" applyAlignment="1">
      <alignment horizontal="center"/>
    </xf>
    <xf numFmtId="0" fontId="23" fillId="2" borderId="0" xfId="0" applyFont="1" applyFill="1" applyBorder="1" applyAlignment="1">
      <alignment horizontal="center"/>
    </xf>
    <xf numFmtId="2" fontId="23" fillId="2" borderId="53" xfId="0" applyNumberFormat="1" applyFont="1" applyFill="1" applyBorder="1" applyAlignment="1">
      <alignment horizontal="center"/>
    </xf>
    <xf numFmtId="2" fontId="23" fillId="2" borderId="11" xfId="0" applyNumberFormat="1" applyFont="1" applyFill="1" applyBorder="1" applyAlignment="1">
      <alignment horizontal="center"/>
    </xf>
    <xf numFmtId="2" fontId="23" fillId="2" borderId="19" xfId="0" applyNumberFormat="1" applyFont="1" applyFill="1" applyBorder="1" applyAlignment="1">
      <alignment horizontal="center"/>
    </xf>
    <xf numFmtId="2" fontId="23" fillId="2" borderId="0" xfId="0" applyNumberFormat="1" applyFont="1" applyFill="1" applyBorder="1" applyAlignment="1">
      <alignment horizontal="center"/>
    </xf>
    <xf numFmtId="0" fontId="23" fillId="2" borderId="11" xfId="0" applyFont="1" applyFill="1" applyBorder="1" applyAlignment="1">
      <alignment horizontal="center"/>
    </xf>
    <xf numFmtId="0" fontId="23" fillId="2" borderId="11" xfId="0" applyFont="1" applyFill="1" applyBorder="1" applyAlignment="1">
      <alignment horizontal="left" vertical="center"/>
    </xf>
    <xf numFmtId="0" fontId="2" fillId="2" borderId="53" xfId="0" applyFont="1" applyFill="1" applyBorder="1" applyAlignment="1">
      <alignment horizontal="center" vertical="top"/>
    </xf>
    <xf numFmtId="0" fontId="2" fillId="2" borderId="0" xfId="0" applyFont="1" applyFill="1" applyBorder="1" applyAlignment="1">
      <alignment horizontal="center" vertical="top"/>
    </xf>
    <xf numFmtId="0" fontId="23" fillId="0" borderId="11" xfId="0" applyFont="1" applyBorder="1" applyAlignment="1">
      <alignment horizontal="justify" vertical="center" wrapText="1"/>
    </xf>
    <xf numFmtId="0" fontId="23" fillId="2" borderId="11" xfId="0" applyFont="1" applyFill="1" applyBorder="1" applyAlignment="1">
      <alignment horizontal="justify" vertical="center"/>
    </xf>
    <xf numFmtId="0" fontId="45" fillId="0" borderId="11" xfId="0" applyFont="1" applyBorder="1" applyAlignment="1">
      <alignment horizontal="justify" vertical="center"/>
    </xf>
    <xf numFmtId="0" fontId="32" fillId="2" borderId="0" xfId="0" applyFont="1" applyFill="1" applyBorder="1" applyAlignment="1">
      <alignment vertical="center"/>
    </xf>
    <xf numFmtId="0" fontId="23" fillId="2" borderId="11" xfId="0" applyNumberFormat="1" applyFont="1" applyFill="1" applyBorder="1" applyAlignment="1">
      <alignment horizontal="center" vertical="top"/>
    </xf>
    <xf numFmtId="0" fontId="23" fillId="2" borderId="53" xfId="0" applyFont="1" applyFill="1" applyBorder="1" applyAlignment="1">
      <alignment horizontal="center"/>
    </xf>
    <xf numFmtId="0" fontId="45" fillId="0" borderId="11" xfId="0" applyFont="1" applyBorder="1" applyAlignment="1">
      <alignment horizontal="center" vertical="top" wrapText="1"/>
    </xf>
    <xf numFmtId="0" fontId="2" fillId="2" borderId="53" xfId="0" applyFont="1" applyFill="1" applyBorder="1" applyAlignment="1">
      <alignment horizontal="center"/>
    </xf>
    <xf numFmtId="0" fontId="2" fillId="2" borderId="0" xfId="0" applyFont="1" applyFill="1" applyBorder="1" applyAlignment="1">
      <alignment horizontal="center"/>
    </xf>
    <xf numFmtId="0" fontId="38" fillId="0" borderId="11" xfId="0" applyFont="1" applyBorder="1" applyAlignment="1">
      <alignment horizontal="justify" vertical="center" wrapText="1"/>
    </xf>
    <xf numFmtId="49" fontId="45" fillId="2" borderId="53" xfId="0" applyNumberFormat="1" applyFont="1" applyFill="1" applyBorder="1" applyAlignment="1">
      <alignment horizontal="center"/>
    </xf>
    <xf numFmtId="0" fontId="23" fillId="2" borderId="0" xfId="0" applyFont="1" applyFill="1" applyBorder="1" applyAlignment="1">
      <alignment horizontal="center"/>
    </xf>
    <xf numFmtId="0" fontId="23" fillId="0" borderId="53" xfId="0" applyFont="1" applyBorder="1" applyAlignment="1">
      <alignment horizontal="center"/>
    </xf>
    <xf numFmtId="2" fontId="23" fillId="2" borderId="0" xfId="0" applyNumberFormat="1" applyFont="1" applyFill="1" applyBorder="1" applyAlignment="1">
      <alignment horizontal="center"/>
    </xf>
    <xf numFmtId="0" fontId="23" fillId="2" borderId="11" xfId="0" applyFont="1" applyFill="1" applyBorder="1" applyAlignment="1">
      <alignment horizontal="center" vertical="top"/>
    </xf>
    <xf numFmtId="0" fontId="23" fillId="0" borderId="53" xfId="0" applyFont="1" applyBorder="1" applyAlignment="1">
      <alignment horizontal="left" wrapText="1"/>
    </xf>
    <xf numFmtId="0" fontId="23" fillId="0" borderId="11" xfId="0" applyFont="1" applyBorder="1" applyAlignment="1">
      <alignment horizontal="center"/>
    </xf>
    <xf numFmtId="0" fontId="23" fillId="0" borderId="53" xfId="0" applyFont="1" applyBorder="1" applyAlignment="1">
      <alignment horizontal="center" wrapText="1"/>
    </xf>
    <xf numFmtId="0" fontId="23" fillId="0" borderId="11" xfId="0" applyFont="1" applyBorder="1" applyAlignment="1">
      <alignment horizontal="center" wrapText="1"/>
    </xf>
    <xf numFmtId="0" fontId="23" fillId="2" borderId="53" xfId="0" applyFont="1" applyFill="1" applyBorder="1" applyAlignment="1">
      <alignment horizontal="center" wrapText="1"/>
    </xf>
    <xf numFmtId="0" fontId="23" fillId="2" borderId="11" xfId="0" applyFont="1" applyFill="1" applyBorder="1" applyAlignment="1">
      <alignment horizontal="center" wrapText="1"/>
    </xf>
    <xf numFmtId="0" fontId="23" fillId="0" borderId="19" xfId="0" applyFont="1" applyBorder="1" applyAlignment="1">
      <alignment horizontal="center" wrapText="1"/>
    </xf>
    <xf numFmtId="0" fontId="23" fillId="2" borderId="53" xfId="0" applyFont="1" applyFill="1" applyBorder="1" applyAlignment="1">
      <alignment horizontal="center" vertical="top"/>
    </xf>
    <xf numFmtId="0" fontId="23" fillId="2" borderId="19" xfId="0" applyFont="1" applyFill="1" applyBorder="1" applyAlignment="1">
      <alignment horizontal="center"/>
    </xf>
    <xf numFmtId="2" fontId="23" fillId="2" borderId="53" xfId="0" applyNumberFormat="1" applyFont="1" applyFill="1" applyBorder="1" applyAlignment="1">
      <alignment horizontal="center"/>
    </xf>
    <xf numFmtId="0" fontId="23" fillId="0" borderId="11" xfId="0" applyFont="1" applyBorder="1" applyAlignment="1">
      <alignment horizontal="left" wrapText="1"/>
    </xf>
    <xf numFmtId="0" fontId="2" fillId="2" borderId="53" xfId="0" applyFont="1" applyFill="1" applyBorder="1" applyAlignment="1">
      <alignment horizontal="center" vertical="top"/>
    </xf>
    <xf numFmtId="0" fontId="23" fillId="0" borderId="53" xfId="0" applyFont="1" applyBorder="1" applyAlignment="1">
      <alignment horizontal="justify" vertical="center"/>
    </xf>
    <xf numFmtId="0" fontId="23" fillId="0" borderId="53" xfId="0" applyFont="1" applyBorder="1" applyAlignment="1">
      <alignment horizontal="justify" vertical="center" wrapText="1"/>
    </xf>
    <xf numFmtId="0" fontId="23" fillId="2" borderId="11" xfId="0" applyFont="1" applyFill="1" applyBorder="1" applyAlignment="1">
      <alignment horizontal="justify" vertical="center"/>
    </xf>
    <xf numFmtId="0" fontId="45" fillId="2" borderId="11" xfId="0" applyFont="1" applyFill="1" applyBorder="1" applyAlignment="1">
      <alignment horizontal="justify" vertical="center"/>
    </xf>
    <xf numFmtId="0" fontId="45" fillId="2" borderId="53" xfId="0" applyFont="1" applyFill="1" applyBorder="1" applyAlignment="1">
      <alignment horizontal="justify" vertical="center"/>
    </xf>
    <xf numFmtId="0" fontId="45" fillId="2" borderId="53" xfId="0" applyFont="1" applyFill="1" applyBorder="1" applyAlignment="1">
      <alignment horizontal="left"/>
    </xf>
    <xf numFmtId="0" fontId="45" fillId="2" borderId="11" xfId="0" applyFont="1" applyFill="1" applyBorder="1" applyAlignment="1">
      <alignment horizontal="left"/>
    </xf>
    <xf numFmtId="0" fontId="50" fillId="2" borderId="11" xfId="0" applyFont="1" applyFill="1" applyBorder="1" applyAlignment="1">
      <alignment horizontal="left"/>
    </xf>
    <xf numFmtId="0" fontId="50" fillId="2" borderId="19" xfId="0" applyFont="1" applyFill="1" applyBorder="1" applyAlignment="1">
      <alignment horizontal="left"/>
    </xf>
    <xf numFmtId="0" fontId="2" fillId="2" borderId="0" xfId="0" applyFont="1" applyFill="1" applyBorder="1" applyAlignment="1">
      <alignment horizontal="center" vertical="top"/>
    </xf>
    <xf numFmtId="49" fontId="23" fillId="2" borderId="0" xfId="0" applyNumberFormat="1" applyFont="1" applyFill="1" applyBorder="1" applyAlignment="1">
      <alignment horizontal="center"/>
    </xf>
    <xf numFmtId="49" fontId="23" fillId="2" borderId="11" xfId="0" applyNumberFormat="1" applyFont="1" applyFill="1" applyBorder="1" applyAlignment="1">
      <alignment horizontal="center"/>
    </xf>
    <xf numFmtId="49" fontId="45" fillId="2" borderId="0" xfId="0" applyNumberFormat="1" applyFont="1" applyFill="1" applyBorder="1" applyAlignment="1">
      <alignment horizontal="center"/>
    </xf>
    <xf numFmtId="49" fontId="45" fillId="2" borderId="11" xfId="0" applyNumberFormat="1" applyFont="1" applyFill="1" applyBorder="1" applyAlignment="1">
      <alignment horizontal="center" vertical="top"/>
    </xf>
    <xf numFmtId="49" fontId="23" fillId="2" borderId="11" xfId="0" applyNumberFormat="1" applyFont="1" applyFill="1" applyBorder="1" applyAlignment="1">
      <alignment horizontal="center" vertical="top"/>
    </xf>
    <xf numFmtId="49" fontId="19" fillId="2" borderId="0" xfId="0" applyNumberFormat="1" applyFont="1" applyFill="1" applyBorder="1" applyAlignment="1">
      <alignment horizontal="center"/>
    </xf>
    <xf numFmtId="0" fontId="23" fillId="0" borderId="11" xfId="0" applyFont="1" applyFill="1" applyBorder="1" applyAlignment="1">
      <alignment horizontal="center"/>
    </xf>
    <xf numFmtId="0" fontId="23" fillId="0" borderId="0" xfId="0" applyFont="1" applyBorder="1" applyAlignment="1">
      <alignment horizontal="center"/>
    </xf>
    <xf numFmtId="0" fontId="23" fillId="0" borderId="11" xfId="0" applyNumberFormat="1" applyFont="1" applyFill="1" applyBorder="1" applyAlignment="1">
      <alignment horizontal="justify" vertical="center"/>
    </xf>
    <xf numFmtId="49" fontId="23" fillId="0" borderId="11" xfId="0" applyNumberFormat="1" applyFont="1" applyBorder="1" applyAlignment="1">
      <alignment horizontal="justify" vertical="center"/>
    </xf>
    <xf numFmtId="0" fontId="23" fillId="0" borderId="11" xfId="0" applyFont="1" applyBorder="1" applyAlignment="1">
      <alignment horizontal="justify" vertical="center"/>
    </xf>
    <xf numFmtId="49" fontId="2" fillId="2" borderId="0" xfId="0" applyNumberFormat="1" applyFont="1" applyFill="1" applyBorder="1" applyAlignment="1">
      <alignment horizontal="center" vertical="top"/>
    </xf>
    <xf numFmtId="0" fontId="45" fillId="2" borderId="30" xfId="0" applyFont="1" applyFill="1" applyBorder="1" applyAlignment="1">
      <alignment vertical="center"/>
    </xf>
    <xf numFmtId="0" fontId="45" fillId="2" borderId="12" xfId="0" applyFont="1" applyFill="1" applyBorder="1" applyAlignment="1">
      <alignment horizontal="justify" vertical="center"/>
    </xf>
    <xf numFmtId="2" fontId="23" fillId="0" borderId="53" xfId="0" applyNumberFormat="1" applyFont="1" applyFill="1" applyBorder="1" applyAlignment="1" applyProtection="1">
      <alignment horizontal="left" vertical="center" wrapText="1"/>
      <protection/>
    </xf>
    <xf numFmtId="2" fontId="23" fillId="2" borderId="53" xfId="0" applyNumberFormat="1" applyFont="1" applyFill="1" applyBorder="1" applyAlignment="1" applyProtection="1">
      <alignment horizontal="left" vertical="center" wrapText="1"/>
      <protection/>
    </xf>
    <xf numFmtId="49" fontId="23" fillId="2" borderId="53" xfId="0" applyNumberFormat="1" applyFont="1" applyFill="1" applyBorder="1" applyAlignment="1">
      <alignment horizontal="center" vertical="top"/>
    </xf>
    <xf numFmtId="1" fontId="23" fillId="0" borderId="11" xfId="42" applyNumberFormat="1" applyFont="1" applyFill="1" applyBorder="1" applyAlignment="1" applyProtection="1">
      <alignment horizontal="center"/>
      <protection/>
    </xf>
    <xf numFmtId="2" fontId="23" fillId="0" borderId="11" xfId="0" applyNumberFormat="1" applyFont="1" applyFill="1" applyBorder="1" applyAlignment="1" applyProtection="1">
      <alignment horizontal="left" vertical="center" wrapText="1"/>
      <protection/>
    </xf>
    <xf numFmtId="49" fontId="2" fillId="2" borderId="53" xfId="0" applyNumberFormat="1" applyFont="1" applyFill="1" applyBorder="1" applyAlignment="1">
      <alignment horizontal="center" vertical="top"/>
    </xf>
    <xf numFmtId="2" fontId="23" fillId="0" borderId="11" xfId="0" applyNumberFormat="1" applyFont="1" applyFill="1" applyBorder="1" applyAlignment="1" applyProtection="1">
      <alignment horizontal="center"/>
      <protection/>
    </xf>
    <xf numFmtId="1" fontId="23" fillId="0" borderId="11" xfId="42" applyNumberFormat="1" applyFont="1" applyBorder="1" applyAlignment="1" applyProtection="1">
      <alignment horizontal="center"/>
      <protection/>
    </xf>
    <xf numFmtId="1" fontId="23" fillId="2" borderId="11" xfId="42" applyNumberFormat="1" applyFont="1" applyFill="1" applyBorder="1" applyAlignment="1" applyProtection="1">
      <alignment horizontal="center"/>
      <protection/>
    </xf>
    <xf numFmtId="2" fontId="23" fillId="0" borderId="19" xfId="0" applyNumberFormat="1" applyFont="1" applyFill="1" applyBorder="1" applyAlignment="1" applyProtection="1">
      <alignment horizontal="center"/>
      <protection/>
    </xf>
    <xf numFmtId="0" fontId="23" fillId="0" borderId="11" xfId="0" applyFont="1" applyBorder="1" applyAlignment="1">
      <alignment horizontal="center" vertical="top"/>
    </xf>
    <xf numFmtId="0" fontId="23" fillId="0" borderId="0" xfId="0" applyFont="1" applyAlignment="1">
      <alignment horizontal="justify" vertical="center"/>
    </xf>
    <xf numFmtId="0" fontId="2" fillId="0" borderId="11" xfId="0" applyFont="1" applyBorder="1" applyAlignment="1">
      <alignment vertical="top"/>
    </xf>
    <xf numFmtId="0" fontId="2" fillId="2" borderId="11" xfId="0" applyFont="1" applyFill="1" applyBorder="1" applyAlignment="1">
      <alignment horizontal="center" vertical="top"/>
    </xf>
    <xf numFmtId="0" fontId="2" fillId="0" borderId="11" xfId="0" applyFont="1" applyBorder="1" applyAlignment="1">
      <alignment horizontal="center" vertical="top"/>
    </xf>
    <xf numFmtId="0" fontId="23" fillId="0" borderId="11" xfId="0" applyFont="1" applyBorder="1" applyAlignment="1">
      <alignment horizontal="justify" vertical="center" wrapText="1"/>
    </xf>
    <xf numFmtId="0" fontId="2" fillId="2" borderId="11" xfId="0" applyFont="1" applyFill="1" applyBorder="1" applyAlignment="1">
      <alignment horizontal="center" vertical="top"/>
    </xf>
    <xf numFmtId="0" fontId="23" fillId="2" borderId="0" xfId="0" applyFont="1" applyFill="1" applyAlignment="1">
      <alignment horizontal="justify" vertical="center"/>
    </xf>
    <xf numFmtId="0" fontId="23" fillId="0" borderId="11" xfId="0" applyFont="1" applyBorder="1" applyAlignment="1">
      <alignment vertical="top"/>
    </xf>
    <xf numFmtId="0" fontId="2" fillId="0" borderId="11" xfId="0" applyFont="1" applyBorder="1" applyAlignment="1">
      <alignment vertical="top"/>
    </xf>
    <xf numFmtId="2" fontId="23" fillId="21" borderId="0" xfId="0" applyNumberFormat="1" applyFont="1" applyFill="1" applyBorder="1" applyAlignment="1">
      <alignment horizontal="center"/>
    </xf>
    <xf numFmtId="2" fontId="23" fillId="21" borderId="0" xfId="0" applyNumberFormat="1" applyFont="1" applyFill="1" applyBorder="1" applyAlignment="1">
      <alignment horizontal="center" wrapText="1"/>
    </xf>
    <xf numFmtId="2" fontId="23" fillId="21" borderId="11" xfId="0" applyNumberFormat="1" applyFont="1" applyFill="1" applyBorder="1" applyAlignment="1">
      <alignment horizontal="center"/>
    </xf>
    <xf numFmtId="0" fontId="23" fillId="2" borderId="0" xfId="0" applyFont="1" applyFill="1" applyBorder="1" applyAlignment="1">
      <alignment horizontal="justify" vertical="center"/>
    </xf>
    <xf numFmtId="2" fontId="23" fillId="21" borderId="11" xfId="0" applyNumberFormat="1" applyFont="1" applyFill="1" applyBorder="1" applyAlignment="1">
      <alignment horizontal="center" wrapText="1"/>
    </xf>
    <xf numFmtId="2" fontId="23" fillId="21" borderId="19" xfId="0" applyNumberFormat="1" applyFont="1" applyFill="1" applyBorder="1" applyAlignment="1">
      <alignment horizontal="center"/>
    </xf>
    <xf numFmtId="2" fontId="23" fillId="0" borderId="11" xfId="0" applyNumberFormat="1" applyFont="1" applyFill="1" applyBorder="1" applyAlignment="1">
      <alignment horizontal="center"/>
    </xf>
    <xf numFmtId="14" fontId="2" fillId="2" borderId="11" xfId="0" applyNumberFormat="1" applyFont="1" applyFill="1" applyBorder="1" applyAlignment="1">
      <alignment horizontal="center" vertical="top"/>
    </xf>
    <xf numFmtId="0" fontId="38" fillId="2" borderId="0" xfId="0" applyFont="1" applyFill="1" applyBorder="1" applyAlignment="1">
      <alignment horizontal="justify" vertical="center"/>
    </xf>
    <xf numFmtId="49" fontId="23" fillId="2" borderId="11" xfId="0" applyNumberFormat="1" applyFont="1" applyFill="1" applyBorder="1" applyAlignment="1">
      <alignment horizontal="justify" vertical="center"/>
    </xf>
    <xf numFmtId="2" fontId="23" fillId="0" borderId="0" xfId="0" applyNumberFormat="1" applyFont="1" applyFill="1" applyBorder="1" applyAlignment="1">
      <alignment horizontal="center"/>
    </xf>
    <xf numFmtId="2" fontId="23" fillId="0" borderId="11" xfId="0" applyNumberFormat="1" applyFont="1" applyFill="1" applyBorder="1" applyAlignment="1">
      <alignment horizontal="center" wrapText="1"/>
    </xf>
    <xf numFmtId="2" fontId="23" fillId="0" borderId="19" xfId="0" applyNumberFormat="1" applyFont="1" applyFill="1" applyBorder="1" applyAlignment="1">
      <alignment horizontal="center"/>
    </xf>
    <xf numFmtId="0" fontId="23" fillId="0" borderId="11" xfId="0" applyFont="1" applyFill="1" applyBorder="1" applyAlignment="1">
      <alignment vertical="top" wrapText="1"/>
    </xf>
    <xf numFmtId="2" fontId="23" fillId="21" borderId="0" xfId="0" applyNumberFormat="1" applyFont="1" applyFill="1" applyBorder="1" applyAlignment="1">
      <alignment horizontal="center"/>
    </xf>
    <xf numFmtId="2" fontId="23" fillId="21" borderId="0" xfId="0" applyNumberFormat="1" applyFont="1" applyFill="1" applyBorder="1" applyAlignment="1">
      <alignment horizontal="center" wrapText="1"/>
    </xf>
    <xf numFmtId="2" fontId="23" fillId="21" borderId="11" xfId="0" applyNumberFormat="1" applyFont="1" applyFill="1" applyBorder="1" applyAlignment="1">
      <alignment horizontal="center"/>
    </xf>
    <xf numFmtId="0" fontId="23" fillId="2" borderId="0" xfId="0" applyFont="1" applyFill="1" applyBorder="1" applyAlignment="1">
      <alignment horizontal="justify" vertical="center"/>
    </xf>
    <xf numFmtId="49" fontId="23" fillId="2" borderId="0" xfId="0" applyNumberFormat="1" applyFont="1" applyFill="1" applyBorder="1" applyAlignment="1">
      <alignment horizontal="center"/>
    </xf>
    <xf numFmtId="0" fontId="23" fillId="0" borderId="53" xfId="0" applyFont="1" applyBorder="1" applyAlignment="1">
      <alignment horizontal="center" wrapText="1"/>
    </xf>
    <xf numFmtId="0" fontId="23" fillId="2" borderId="0" xfId="0" applyFont="1" applyFill="1" applyBorder="1" applyAlignment="1">
      <alignment horizontal="center" vertical="top"/>
    </xf>
    <xf numFmtId="2" fontId="23" fillId="21" borderId="11" xfId="0" applyNumberFormat="1" applyFont="1" applyFill="1" applyBorder="1" applyAlignment="1">
      <alignment horizontal="center" wrapText="1"/>
    </xf>
    <xf numFmtId="14" fontId="2" fillId="2" borderId="11" xfId="0" applyNumberFormat="1" applyFont="1" applyFill="1" applyBorder="1" applyAlignment="1">
      <alignment horizontal="center" vertical="top"/>
    </xf>
    <xf numFmtId="0" fontId="38" fillId="2" borderId="0" xfId="0" applyFont="1" applyFill="1" applyBorder="1" applyAlignment="1">
      <alignment horizontal="justify" vertical="center"/>
    </xf>
    <xf numFmtId="49" fontId="23" fillId="2" borderId="11" xfId="0" applyNumberFormat="1" applyFont="1" applyFill="1" applyBorder="1" applyAlignment="1">
      <alignment horizontal="justify" vertical="center"/>
    </xf>
    <xf numFmtId="0" fontId="38" fillId="0" borderId="53" xfId="0" applyFont="1" applyBorder="1" applyAlignment="1">
      <alignment horizontal="justify" vertical="center" wrapText="1"/>
    </xf>
    <xf numFmtId="0" fontId="23" fillId="0" borderId="53" xfId="0" applyFont="1" applyBorder="1" applyAlignment="1">
      <alignment horizontal="justify" vertical="center" wrapText="1"/>
    </xf>
    <xf numFmtId="49" fontId="2" fillId="2" borderId="53" xfId="0" applyNumberFormat="1" applyFont="1" applyFill="1" applyBorder="1" applyAlignment="1">
      <alignment horizontal="center" vertical="top"/>
    </xf>
    <xf numFmtId="0" fontId="23" fillId="0" borderId="11" xfId="0" applyFont="1" applyBorder="1" applyAlignment="1">
      <alignment wrapText="1"/>
    </xf>
    <xf numFmtId="0" fontId="23" fillId="0" borderId="11" xfId="0" applyFont="1" applyBorder="1" applyAlignment="1">
      <alignment horizontal="center" wrapText="1"/>
    </xf>
    <xf numFmtId="182" fontId="23" fillId="0" borderId="11" xfId="0" applyNumberFormat="1" applyFont="1" applyBorder="1" applyAlignment="1">
      <alignment horizontal="center" wrapText="1"/>
    </xf>
    <xf numFmtId="182" fontId="23" fillId="2" borderId="11" xfId="0" applyNumberFormat="1" applyFont="1" applyFill="1" applyBorder="1" applyAlignment="1">
      <alignment horizontal="center"/>
    </xf>
    <xf numFmtId="182" fontId="23" fillId="2" borderId="0" xfId="0" applyNumberFormat="1" applyFont="1" applyFill="1" applyBorder="1" applyAlignment="1">
      <alignment horizontal="center"/>
    </xf>
    <xf numFmtId="0" fontId="23" fillId="2" borderId="0" xfId="0" applyFont="1" applyFill="1" applyBorder="1" applyAlignment="1">
      <alignment horizontal="justify" vertical="justify"/>
    </xf>
    <xf numFmtId="0" fontId="38" fillId="2" borderId="0" xfId="0" applyFont="1" applyFill="1" applyBorder="1" applyAlignment="1">
      <alignment horizontal="justify" vertical="justify"/>
    </xf>
    <xf numFmtId="0" fontId="23" fillId="0" borderId="53" xfId="0" applyFont="1" applyBorder="1" applyAlignment="1">
      <alignment horizontal="justify" vertical="justify" wrapText="1"/>
    </xf>
    <xf numFmtId="0" fontId="38" fillId="2" borderId="0" xfId="0" applyNumberFormat="1" applyFont="1" applyFill="1" applyBorder="1" applyAlignment="1">
      <alignment horizontal="center" wrapText="1"/>
    </xf>
    <xf numFmtId="0" fontId="38" fillId="2" borderId="11" xfId="0" applyNumberFormat="1" applyFont="1" applyFill="1" applyBorder="1" applyAlignment="1">
      <alignment horizontal="center" wrapText="1"/>
    </xf>
    <xf numFmtId="0" fontId="38" fillId="2" borderId="11" xfId="0" applyNumberFormat="1" applyFont="1" applyFill="1" applyBorder="1" applyAlignment="1">
      <alignment horizontal="justify" vertical="center" wrapText="1"/>
    </xf>
    <xf numFmtId="0" fontId="23" fillId="0" borderId="0" xfId="0" applyFont="1" applyBorder="1" applyAlignment="1">
      <alignment horizontal="center" wrapText="1"/>
    </xf>
    <xf numFmtId="0" fontId="38" fillId="0" borderId="19" xfId="0" applyFont="1" applyBorder="1" applyAlignment="1">
      <alignment horizontal="justify" vertical="center" wrapText="1"/>
    </xf>
    <xf numFmtId="0" fontId="38" fillId="0" borderId="53" xfId="0" applyFont="1" applyBorder="1" applyAlignment="1">
      <alignment horizontal="justify" vertical="center" wrapText="1"/>
    </xf>
    <xf numFmtId="49" fontId="2" fillId="2" borderId="11" xfId="0" applyNumberFormat="1" applyFont="1" applyFill="1" applyBorder="1" applyAlignment="1">
      <alignment horizontal="center" vertical="top"/>
    </xf>
    <xf numFmtId="179" fontId="38" fillId="0" borderId="12" xfId="0" applyNumberFormat="1" applyFont="1" applyFill="1" applyBorder="1" applyAlignment="1">
      <alignment horizontal="center"/>
    </xf>
    <xf numFmtId="0" fontId="38" fillId="2" borderId="12" xfId="0" applyFont="1" applyFill="1" applyBorder="1" applyAlignment="1">
      <alignment horizontal="center" vertical="top"/>
    </xf>
    <xf numFmtId="0" fontId="2" fillId="2" borderId="54" xfId="0" applyFont="1" applyFill="1" applyBorder="1" applyAlignment="1">
      <alignment horizontal="center" vertical="top"/>
    </xf>
    <xf numFmtId="0" fontId="23" fillId="0" borderId="12" xfId="0" applyFont="1" applyBorder="1" applyAlignment="1">
      <alignment horizontal="justify" vertical="center" wrapText="1"/>
    </xf>
    <xf numFmtId="0" fontId="23" fillId="2" borderId="34" xfId="0" applyFont="1" applyFill="1" applyBorder="1" applyAlignment="1">
      <alignment horizontal="center"/>
    </xf>
    <xf numFmtId="0" fontId="23" fillId="2" borderId="24" xfId="0" applyFont="1" applyFill="1" applyBorder="1" applyAlignment="1">
      <alignment horizontal="center"/>
    </xf>
    <xf numFmtId="2" fontId="23" fillId="2" borderId="54" xfId="0" applyNumberFormat="1" applyFont="1" applyFill="1" applyBorder="1" applyAlignment="1">
      <alignment horizontal="center"/>
    </xf>
    <xf numFmtId="2" fontId="23" fillId="2" borderId="12" xfId="0" applyNumberFormat="1" applyFont="1" applyFill="1" applyBorder="1" applyAlignment="1">
      <alignment horizontal="center"/>
    </xf>
    <xf numFmtId="2" fontId="23" fillId="2" borderId="34" xfId="0" applyNumberFormat="1" applyFont="1" applyFill="1" applyBorder="1" applyAlignment="1">
      <alignment horizontal="center"/>
    </xf>
    <xf numFmtId="2" fontId="23" fillId="2" borderId="24" xfId="0" applyNumberFormat="1" applyFont="1" applyFill="1" applyBorder="1" applyAlignment="1">
      <alignment horizontal="center"/>
    </xf>
    <xf numFmtId="49" fontId="23" fillId="0" borderId="11" xfId="0" applyNumberFormat="1" applyFont="1" applyFill="1" applyBorder="1" applyAlignment="1">
      <alignment horizontal="center"/>
    </xf>
    <xf numFmtId="0" fontId="23" fillId="0" borderId="11" xfId="0" applyFont="1" applyFill="1" applyBorder="1" applyAlignment="1">
      <alignment horizontal="justify" vertical="center"/>
    </xf>
    <xf numFmtId="49" fontId="23" fillId="0" borderId="0" xfId="0" applyNumberFormat="1" applyFont="1" applyFill="1" applyBorder="1" applyAlignment="1">
      <alignment horizontal="center"/>
    </xf>
    <xf numFmtId="0" fontId="23" fillId="0" borderId="0" xfId="0" applyFont="1" applyFill="1" applyBorder="1" applyAlignment="1">
      <alignment horizontal="center"/>
    </xf>
    <xf numFmtId="0" fontId="3" fillId="2" borderId="0" xfId="0" applyFont="1" applyFill="1" applyBorder="1" applyAlignment="1">
      <alignment horizontal="center"/>
    </xf>
    <xf numFmtId="0" fontId="23" fillId="2" borderId="19" xfId="57" applyFont="1" applyFill="1" applyBorder="1" applyAlignment="1">
      <alignment horizontal="center"/>
      <protection/>
    </xf>
    <xf numFmtId="0" fontId="23" fillId="2" borderId="11" xfId="57" applyFont="1" applyFill="1" applyBorder="1" applyAlignment="1">
      <alignment horizontal="center"/>
      <protection/>
    </xf>
    <xf numFmtId="0" fontId="23" fillId="2" borderId="29" xfId="57" applyFont="1" applyFill="1" applyBorder="1" applyAlignment="1">
      <alignment horizontal="center" vertical="top"/>
      <protection/>
    </xf>
    <xf numFmtId="0" fontId="23" fillId="2" borderId="19" xfId="57" applyFont="1" applyFill="1" applyBorder="1" applyAlignment="1" quotePrefix="1">
      <alignment horizontal="center"/>
      <protection/>
    </xf>
    <xf numFmtId="0" fontId="23" fillId="2" borderId="0" xfId="57" applyFont="1" applyFill="1" applyBorder="1" applyAlignment="1">
      <alignment horizontal="center"/>
      <protection/>
    </xf>
    <xf numFmtId="0" fontId="23" fillId="2" borderId="0" xfId="57" applyFont="1" applyFill="1" applyBorder="1" applyAlignment="1" quotePrefix="1">
      <alignment horizontal="center"/>
      <protection/>
    </xf>
    <xf numFmtId="0" fontId="38" fillId="0" borderId="11" xfId="0" applyFont="1" applyBorder="1" applyAlignment="1">
      <alignment horizontal="center" wrapText="1"/>
    </xf>
    <xf numFmtId="0" fontId="38" fillId="0" borderId="11" xfId="0" applyFont="1" applyBorder="1" applyAlignment="1">
      <alignment wrapText="1"/>
    </xf>
    <xf numFmtId="0" fontId="2" fillId="2" borderId="53" xfId="57" applyFont="1" applyFill="1" applyBorder="1" applyAlignment="1">
      <alignment horizontal="center" vertical="top"/>
      <protection/>
    </xf>
    <xf numFmtId="49" fontId="2" fillId="2" borderId="11" xfId="0" applyNumberFormat="1" applyFont="1" applyFill="1" applyBorder="1" applyAlignment="1">
      <alignment horizontal="center" vertical="top"/>
    </xf>
    <xf numFmtId="0" fontId="38" fillId="0" borderId="11" xfId="0" applyFont="1" applyBorder="1" applyAlignment="1">
      <alignment horizontal="justify" vertical="center"/>
    </xf>
    <xf numFmtId="0" fontId="53" fillId="0" borderId="11" xfId="0" applyFont="1" applyBorder="1" applyAlignment="1">
      <alignment horizontal="justify" vertical="center"/>
    </xf>
    <xf numFmtId="0" fontId="23" fillId="2" borderId="11" xfId="0" applyFont="1" applyFill="1" applyBorder="1" applyAlignment="1">
      <alignment horizontal="justify" vertical="center" wrapText="1"/>
    </xf>
    <xf numFmtId="0" fontId="38" fillId="2" borderId="11" xfId="0" applyFont="1" applyFill="1" applyBorder="1" applyAlignment="1">
      <alignment horizontal="justify" vertical="center" wrapText="1"/>
    </xf>
    <xf numFmtId="0" fontId="38" fillId="0" borderId="11" xfId="0" applyFont="1" applyBorder="1" applyAlignment="1">
      <alignment vertical="center" wrapText="1"/>
    </xf>
    <xf numFmtId="0" fontId="23" fillId="0" borderId="11" xfId="0" applyFont="1" applyBorder="1" applyAlignment="1">
      <alignment vertical="center" wrapText="1"/>
    </xf>
    <xf numFmtId="0" fontId="23" fillId="0" borderId="19" xfId="0" applyFont="1" applyFill="1" applyBorder="1" applyAlignment="1">
      <alignment horizontal="center"/>
    </xf>
    <xf numFmtId="0" fontId="23" fillId="0" borderId="0" xfId="0" applyFont="1" applyFill="1" applyBorder="1" applyAlignment="1">
      <alignment horizontal="center"/>
    </xf>
    <xf numFmtId="2" fontId="23" fillId="0" borderId="53" xfId="0" applyNumberFormat="1" applyFont="1" applyFill="1" applyBorder="1" applyAlignment="1">
      <alignment horizontal="center"/>
    </xf>
    <xf numFmtId="2" fontId="23" fillId="0" borderId="19" xfId="0" applyNumberFormat="1" applyFont="1" applyFill="1" applyBorder="1" applyAlignment="1">
      <alignment horizontal="center"/>
    </xf>
    <xf numFmtId="2" fontId="23" fillId="0" borderId="0" xfId="0" applyNumberFormat="1" applyFont="1" applyFill="1" applyBorder="1" applyAlignment="1">
      <alignment horizontal="center"/>
    </xf>
    <xf numFmtId="0" fontId="23" fillId="2" borderId="53" xfId="0" applyFont="1" applyFill="1" applyBorder="1" applyAlignment="1">
      <alignment horizontal="center"/>
    </xf>
    <xf numFmtId="0" fontId="23" fillId="0" borderId="19" xfId="0" applyFont="1" applyBorder="1" applyAlignment="1">
      <alignment horizontal="justify" vertical="center" wrapText="1"/>
    </xf>
    <xf numFmtId="2" fontId="23" fillId="2" borderId="55" xfId="0" applyNumberFormat="1" applyFont="1" applyFill="1" applyBorder="1" applyAlignment="1">
      <alignment horizontal="center"/>
    </xf>
    <xf numFmtId="0" fontId="23" fillId="0" borderId="0" xfId="0" applyFont="1" applyBorder="1" applyAlignment="1">
      <alignment horizontal="justify" vertical="center" wrapText="1"/>
    </xf>
    <xf numFmtId="0" fontId="38" fillId="0" borderId="0" xfId="0" applyFont="1" applyBorder="1" applyAlignment="1">
      <alignment horizontal="justify" vertical="center" wrapText="1"/>
    </xf>
    <xf numFmtId="14" fontId="23" fillId="2" borderId="11" xfId="0" applyNumberFormat="1" applyFont="1" applyFill="1" applyBorder="1" applyAlignment="1">
      <alignment horizontal="center" vertical="center"/>
    </xf>
    <xf numFmtId="0" fontId="23" fillId="2" borderId="12" xfId="0" applyFont="1" applyFill="1" applyBorder="1" applyAlignment="1">
      <alignment horizontal="center" vertical="center"/>
    </xf>
    <xf numFmtId="0" fontId="32" fillId="2" borderId="0" xfId="0" applyFont="1" applyFill="1" applyBorder="1" applyAlignment="1">
      <alignment vertical="center"/>
    </xf>
    <xf numFmtId="0" fontId="23" fillId="2" borderId="29" xfId="0" applyFont="1" applyFill="1" applyBorder="1" applyAlignment="1">
      <alignment horizontal="center" vertical="center" wrapText="1"/>
    </xf>
    <xf numFmtId="14" fontId="23" fillId="2" borderId="11" xfId="0" applyNumberFormat="1"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11" xfId="0" applyFont="1" applyFill="1" applyBorder="1" applyAlignment="1">
      <alignment horizontal="center" vertical="center" wrapText="1"/>
    </xf>
    <xf numFmtId="2" fontId="23" fillId="2" borderId="11" xfId="0" applyNumberFormat="1" applyFont="1" applyFill="1" applyBorder="1" applyAlignment="1">
      <alignment horizontal="left" vertical="center" wrapText="1"/>
    </xf>
    <xf numFmtId="0" fontId="32" fillId="2" borderId="0"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23" fillId="2" borderId="29" xfId="0" applyFont="1" applyFill="1" applyBorder="1" applyAlignment="1">
      <alignment horizontal="left" vertical="center" wrapText="1"/>
    </xf>
    <xf numFmtId="2" fontId="38" fillId="2" borderId="11" xfId="0" applyNumberFormat="1" applyFont="1" applyFill="1" applyBorder="1" applyAlignment="1">
      <alignment horizontal="center" vertical="center" wrapText="1"/>
    </xf>
    <xf numFmtId="2" fontId="23" fillId="2" borderId="19" xfId="0" applyNumberFormat="1" applyFont="1" applyFill="1" applyBorder="1" applyAlignment="1">
      <alignment horizontal="left" vertical="center" wrapText="1"/>
    </xf>
    <xf numFmtId="2" fontId="23" fillId="2" borderId="31" xfId="0" applyNumberFormat="1" applyFont="1" applyFill="1" applyBorder="1" applyAlignment="1">
      <alignment horizontal="left" vertical="center" wrapText="1"/>
    </xf>
    <xf numFmtId="2" fontId="23" fillId="2" borderId="11" xfId="0" applyNumberFormat="1" applyFont="1" applyFill="1" applyBorder="1" applyAlignment="1">
      <alignment horizontal="center" vertical="center" wrapText="1"/>
    </xf>
    <xf numFmtId="1" fontId="38" fillId="2" borderId="11" xfId="0" applyNumberFormat="1" applyFont="1" applyFill="1" applyBorder="1" applyAlignment="1">
      <alignment horizontal="center" vertical="center"/>
    </xf>
    <xf numFmtId="0" fontId="38" fillId="2" borderId="11" xfId="0" applyFont="1" applyFill="1" applyBorder="1" applyAlignment="1">
      <alignment horizontal="center" vertical="center" wrapText="1"/>
    </xf>
    <xf numFmtId="2" fontId="23" fillId="2" borderId="19" xfId="0" applyNumberFormat="1" applyFont="1" applyFill="1" applyBorder="1" applyAlignment="1">
      <alignment horizontal="center" vertical="center" wrapText="1"/>
    </xf>
    <xf numFmtId="2" fontId="23" fillId="2" borderId="31" xfId="0" applyNumberFormat="1" applyFont="1" applyFill="1" applyBorder="1" applyAlignment="1">
      <alignment horizontal="center" vertical="center" wrapText="1"/>
    </xf>
    <xf numFmtId="0" fontId="32" fillId="2" borderId="0" xfId="0" applyFont="1" applyFill="1" applyBorder="1" applyAlignment="1">
      <alignment vertical="center" wrapText="1"/>
    </xf>
    <xf numFmtId="16" fontId="23" fillId="2" borderId="11" xfId="0" applyNumberFormat="1" applyFont="1" applyFill="1" applyBorder="1" applyAlignment="1">
      <alignment horizontal="center" vertical="center" wrapText="1"/>
    </xf>
    <xf numFmtId="16" fontId="23" fillId="2" borderId="11" xfId="0" applyNumberFormat="1" applyFont="1" applyFill="1" applyBorder="1" applyAlignment="1">
      <alignment horizontal="center" vertical="center"/>
    </xf>
    <xf numFmtId="180" fontId="23" fillId="2" borderId="11" xfId="0" applyNumberFormat="1" applyFont="1" applyFill="1" applyBorder="1" applyAlignment="1">
      <alignment horizontal="center" vertical="center"/>
    </xf>
    <xf numFmtId="179" fontId="38" fillId="2" borderId="11" xfId="0" applyNumberFormat="1" applyFont="1" applyFill="1" applyBorder="1" applyAlignment="1">
      <alignment horizontal="center" vertical="center" wrapText="1"/>
    </xf>
    <xf numFmtId="0" fontId="23" fillId="2" borderId="29" xfId="0" applyFont="1" applyFill="1" applyBorder="1" applyAlignment="1">
      <alignment horizontal="center" vertical="top" wrapText="1"/>
    </xf>
    <xf numFmtId="0" fontId="23" fillId="2" borderId="11" xfId="0" applyFont="1" applyFill="1" applyBorder="1" applyAlignment="1">
      <alignment horizontal="center" vertical="top" wrapText="1"/>
    </xf>
    <xf numFmtId="0" fontId="38" fillId="2" borderId="11" xfId="0" applyFont="1" applyFill="1" applyBorder="1" applyAlignment="1">
      <alignment horizontal="center" vertical="top"/>
    </xf>
    <xf numFmtId="14" fontId="23" fillId="2" borderId="11" xfId="0" applyNumberFormat="1" applyFont="1" applyFill="1" applyBorder="1" applyAlignment="1">
      <alignment horizontal="center" vertical="top"/>
    </xf>
    <xf numFmtId="2" fontId="2" fillId="2" borderId="11" xfId="0" applyNumberFormat="1" applyFont="1" applyFill="1" applyBorder="1" applyAlignment="1">
      <alignment horizontal="center" vertical="center"/>
    </xf>
    <xf numFmtId="0" fontId="32" fillId="2" borderId="25" xfId="0" applyFont="1" applyFill="1" applyBorder="1" applyAlignment="1">
      <alignment vertical="center"/>
    </xf>
    <xf numFmtId="0" fontId="45" fillId="2" borderId="26" xfId="0" applyFont="1" applyFill="1" applyBorder="1" applyAlignment="1">
      <alignment horizontal="right" vertical="center"/>
    </xf>
    <xf numFmtId="0" fontId="45" fillId="2" borderId="26" xfId="0" applyFont="1" applyFill="1" applyBorder="1" applyAlignment="1">
      <alignment horizontal="center" vertical="center"/>
    </xf>
    <xf numFmtId="49" fontId="23" fillId="2" borderId="26" xfId="0" applyNumberFormat="1" applyFont="1" applyFill="1" applyBorder="1" applyAlignment="1">
      <alignment horizontal="center" vertical="center"/>
    </xf>
    <xf numFmtId="2" fontId="45" fillId="2" borderId="26" xfId="0" applyNumberFormat="1" applyFont="1" applyFill="1" applyBorder="1" applyAlignment="1">
      <alignment horizontal="center" vertical="center"/>
    </xf>
    <xf numFmtId="2" fontId="46" fillId="2" borderId="26" xfId="0" applyNumberFormat="1" applyFont="1" applyFill="1" applyBorder="1" applyAlignment="1">
      <alignment horizontal="center" vertical="center"/>
    </xf>
    <xf numFmtId="2" fontId="45" fillId="2" borderId="32" xfId="0" applyNumberFormat="1" applyFont="1" applyFill="1" applyBorder="1" applyAlignment="1">
      <alignment horizontal="center" vertical="center"/>
    </xf>
    <xf numFmtId="0" fontId="23" fillId="2" borderId="29" xfId="0" applyFont="1" applyFill="1" applyBorder="1" applyAlignment="1">
      <alignment vertical="center"/>
    </xf>
    <xf numFmtId="0" fontId="23" fillId="2" borderId="11" xfId="0" applyFont="1" applyFill="1" applyBorder="1" applyAlignment="1">
      <alignment vertical="center"/>
    </xf>
    <xf numFmtId="9" fontId="23" fillId="2" borderId="11" xfId="0" applyNumberFormat="1" applyFont="1" applyFill="1" applyBorder="1" applyAlignment="1">
      <alignment horizontal="center" vertical="center"/>
    </xf>
    <xf numFmtId="49" fontId="23" fillId="2" borderId="11" xfId="0" applyNumberFormat="1" applyFont="1" applyFill="1" applyBorder="1" applyAlignment="1">
      <alignment horizontal="center" vertical="center"/>
    </xf>
    <xf numFmtId="2" fontId="3" fillId="2" borderId="36" xfId="0" applyNumberFormat="1" applyFont="1" applyFill="1" applyBorder="1" applyAlignment="1">
      <alignment horizontal="center" vertical="center"/>
    </xf>
    <xf numFmtId="0" fontId="23" fillId="2" borderId="25" xfId="0" applyFont="1" applyFill="1" applyBorder="1" applyAlignment="1">
      <alignment vertical="center"/>
    </xf>
    <xf numFmtId="0" fontId="23" fillId="2" borderId="26" xfId="0" applyFont="1" applyFill="1" applyBorder="1" applyAlignment="1">
      <alignment vertical="center"/>
    </xf>
    <xf numFmtId="9" fontId="45" fillId="2" borderId="26" xfId="0" applyNumberFormat="1" applyFont="1" applyFill="1" applyBorder="1" applyAlignment="1">
      <alignment horizontal="center" vertical="center"/>
    </xf>
    <xf numFmtId="49" fontId="23" fillId="2" borderId="26" xfId="0" applyNumberFormat="1" applyFont="1" applyFill="1" applyBorder="1" applyAlignment="1">
      <alignment vertical="center"/>
    </xf>
    <xf numFmtId="2" fontId="45" fillId="2" borderId="32" xfId="0" applyNumberFormat="1" applyFont="1" applyFill="1" applyBorder="1" applyAlignment="1">
      <alignment horizontal="center" vertical="center"/>
    </xf>
    <xf numFmtId="0" fontId="23" fillId="2" borderId="37" xfId="0" applyFont="1" applyFill="1" applyBorder="1" applyAlignment="1">
      <alignment vertical="center"/>
    </xf>
    <xf numFmtId="0" fontId="23" fillId="2" borderId="30" xfId="0" applyFont="1" applyFill="1" applyBorder="1" applyAlignment="1">
      <alignment vertical="center"/>
    </xf>
    <xf numFmtId="0" fontId="23" fillId="2" borderId="30" xfId="0" applyFont="1" applyFill="1" applyBorder="1" applyAlignment="1">
      <alignment horizontal="center" vertical="center"/>
    </xf>
    <xf numFmtId="49" fontId="23" fillId="2" borderId="30" xfId="0" applyNumberFormat="1" applyFont="1" applyFill="1" applyBorder="1" applyAlignment="1">
      <alignment horizontal="center" vertical="center"/>
    </xf>
    <xf numFmtId="2" fontId="23" fillId="2" borderId="30" xfId="0" applyNumberFormat="1" applyFont="1" applyFill="1" applyBorder="1" applyAlignment="1">
      <alignment horizontal="center" vertical="center"/>
    </xf>
    <xf numFmtId="2" fontId="23" fillId="2" borderId="46" xfId="0" applyNumberFormat="1" applyFont="1" applyFill="1" applyBorder="1" applyAlignment="1">
      <alignment horizontal="center" vertical="center"/>
    </xf>
    <xf numFmtId="0" fontId="23" fillId="2" borderId="33" xfId="0" applyFont="1" applyFill="1" applyBorder="1" applyAlignment="1">
      <alignment vertical="center"/>
    </xf>
    <xf numFmtId="0" fontId="23" fillId="2" borderId="12" xfId="0" applyFont="1" applyFill="1" applyBorder="1" applyAlignment="1">
      <alignment vertical="center"/>
    </xf>
    <xf numFmtId="0" fontId="21" fillId="2" borderId="12" xfId="0" applyFont="1" applyFill="1" applyBorder="1" applyAlignment="1">
      <alignment vertical="center"/>
    </xf>
    <xf numFmtId="0" fontId="21" fillId="2" borderId="17" xfId="0" applyFont="1" applyFill="1" applyBorder="1" applyAlignment="1">
      <alignment horizontal="center" vertical="center"/>
    </xf>
    <xf numFmtId="49" fontId="21" fillId="2" borderId="12" xfId="0" applyNumberFormat="1" applyFont="1" applyFill="1" applyBorder="1" applyAlignment="1">
      <alignment horizontal="center" vertical="center"/>
    </xf>
    <xf numFmtId="2" fontId="23" fillId="2" borderId="12" xfId="0" applyNumberFormat="1" applyFont="1" applyFill="1" applyBorder="1" applyAlignment="1">
      <alignment horizontal="center" vertical="center"/>
    </xf>
    <xf numFmtId="2" fontId="21" fillId="2" borderId="47" xfId="0" applyNumberFormat="1" applyFont="1" applyFill="1" applyBorder="1" applyAlignment="1">
      <alignment horizontal="center" vertical="center"/>
    </xf>
    <xf numFmtId="0" fontId="23" fillId="2" borderId="48" xfId="0" applyFont="1" applyFill="1" applyBorder="1" applyAlignment="1">
      <alignment vertical="center"/>
    </xf>
    <xf numFmtId="0" fontId="23" fillId="2" borderId="17" xfId="0" applyFont="1" applyFill="1" applyBorder="1" applyAlignment="1">
      <alignment vertical="center"/>
    </xf>
    <xf numFmtId="0" fontId="23" fillId="2" borderId="17" xfId="0" applyFont="1" applyFill="1" applyBorder="1" applyAlignment="1">
      <alignment horizontal="center" vertical="center"/>
    </xf>
    <xf numFmtId="49" fontId="23" fillId="2" borderId="17" xfId="0" applyNumberFormat="1" applyFont="1" applyFill="1" applyBorder="1" applyAlignment="1">
      <alignment horizontal="center" vertical="center"/>
    </xf>
    <xf numFmtId="2" fontId="23" fillId="2" borderId="17" xfId="0" applyNumberFormat="1" applyFont="1" applyFill="1" applyBorder="1" applyAlignment="1">
      <alignment horizontal="center" vertical="center"/>
    </xf>
    <xf numFmtId="2" fontId="23" fillId="2" borderId="49" xfId="0" applyNumberFormat="1" applyFont="1" applyFill="1" applyBorder="1" applyAlignment="1">
      <alignment horizontal="center" vertical="center"/>
    </xf>
    <xf numFmtId="0" fontId="23" fillId="2" borderId="50" xfId="0" applyFont="1" applyFill="1" applyBorder="1" applyAlignment="1">
      <alignment vertical="center"/>
    </xf>
    <xf numFmtId="0" fontId="23" fillId="2" borderId="10" xfId="0" applyFont="1" applyFill="1" applyBorder="1" applyAlignment="1">
      <alignment vertical="center"/>
    </xf>
    <xf numFmtId="0" fontId="23" fillId="2" borderId="10" xfId="0" applyFont="1" applyFill="1" applyBorder="1" applyAlignment="1">
      <alignment horizontal="center" vertical="center"/>
    </xf>
    <xf numFmtId="49" fontId="23" fillId="2" borderId="10" xfId="0" applyNumberFormat="1" applyFont="1" applyFill="1" applyBorder="1" applyAlignment="1">
      <alignment horizontal="center" vertical="center"/>
    </xf>
    <xf numFmtId="2" fontId="23" fillId="2" borderId="10" xfId="0" applyNumberFormat="1" applyFont="1" applyFill="1" applyBorder="1" applyAlignment="1">
      <alignment horizontal="center" vertical="center"/>
    </xf>
    <xf numFmtId="2" fontId="23" fillId="2" borderId="51" xfId="0" applyNumberFormat="1" applyFont="1" applyFill="1" applyBorder="1" applyAlignment="1">
      <alignment horizontal="center" vertical="center"/>
    </xf>
    <xf numFmtId="0" fontId="23" fillId="0" borderId="11" xfId="0" applyFont="1" applyFill="1" applyBorder="1" applyAlignment="1">
      <alignment horizontal="center" vertical="top"/>
    </xf>
    <xf numFmtId="0" fontId="2" fillId="0" borderId="11" xfId="0" applyFont="1" applyFill="1" applyBorder="1" applyAlignment="1">
      <alignment horizontal="center" vertical="top"/>
    </xf>
    <xf numFmtId="0" fontId="38" fillId="0" borderId="19" xfId="0" applyFont="1" applyFill="1" applyBorder="1" applyAlignment="1">
      <alignment horizontal="justify" vertical="center" wrapText="1"/>
    </xf>
    <xf numFmtId="0" fontId="23" fillId="0" borderId="0" xfId="0" applyFont="1" applyFill="1" applyBorder="1" applyAlignment="1">
      <alignment horizontal="center" wrapText="1"/>
    </xf>
    <xf numFmtId="0" fontId="23" fillId="0" borderId="53" xfId="0" applyFont="1" applyFill="1" applyBorder="1" applyAlignment="1">
      <alignment horizontal="center" wrapText="1"/>
    </xf>
    <xf numFmtId="2" fontId="23" fillId="0" borderId="31" xfId="0" applyNumberFormat="1" applyFont="1" applyFill="1" applyBorder="1" applyAlignment="1">
      <alignment horizontal="center"/>
    </xf>
    <xf numFmtId="2" fontId="23" fillId="0" borderId="53" xfId="0" applyNumberFormat="1" applyFont="1" applyFill="1" applyBorder="1" applyAlignment="1" applyProtection="1">
      <alignment horizontal="justify" vertical="center" wrapText="1"/>
      <protection/>
    </xf>
    <xf numFmtId="0" fontId="23" fillId="2" borderId="12" xfId="0" applyNumberFormat="1" applyFont="1" applyFill="1" applyBorder="1" applyAlignment="1">
      <alignment horizontal="center" vertical="top"/>
    </xf>
    <xf numFmtId="0" fontId="45" fillId="0" borderId="12" xfId="0" applyFont="1" applyBorder="1" applyAlignment="1">
      <alignment horizontal="justify" vertical="center" wrapText="1"/>
    </xf>
    <xf numFmtId="0" fontId="23" fillId="2" borderId="12" xfId="0" applyFont="1" applyFill="1" applyBorder="1" applyAlignment="1">
      <alignment horizontal="center" vertical="top"/>
    </xf>
    <xf numFmtId="0" fontId="2" fillId="2" borderId="24" xfId="0" applyFont="1" applyFill="1" applyBorder="1" applyAlignment="1">
      <alignment horizontal="center" vertical="top"/>
    </xf>
    <xf numFmtId="0" fontId="23" fillId="0" borderId="54" xfId="0" applyFont="1" applyBorder="1" applyAlignment="1">
      <alignment horizontal="justify" vertical="center"/>
    </xf>
    <xf numFmtId="0" fontId="23" fillId="0" borderId="54" xfId="0" applyFont="1" applyBorder="1" applyAlignment="1">
      <alignment horizontal="center"/>
    </xf>
    <xf numFmtId="0" fontId="23" fillId="0" borderId="12" xfId="0" applyFont="1" applyBorder="1" applyAlignment="1">
      <alignment horizontal="center"/>
    </xf>
    <xf numFmtId="2" fontId="23" fillId="2" borderId="24" xfId="0" applyNumberFormat="1" applyFont="1" applyFill="1" applyBorder="1" applyAlignment="1">
      <alignment horizontal="center"/>
    </xf>
    <xf numFmtId="0" fontId="23" fillId="0" borderId="54" xfId="0" applyFont="1" applyBorder="1" applyAlignment="1">
      <alignment horizontal="justify" vertical="center" wrapText="1"/>
    </xf>
    <xf numFmtId="0" fontId="23" fillId="0" borderId="54" xfId="0" applyFont="1" applyBorder="1" applyAlignment="1">
      <alignment horizontal="center" wrapText="1"/>
    </xf>
    <xf numFmtId="0" fontId="23" fillId="0" borderId="12" xfId="0" applyFont="1" applyBorder="1" applyAlignment="1">
      <alignment horizontal="center" wrapText="1"/>
    </xf>
    <xf numFmtId="0" fontId="23" fillId="0" borderId="54" xfId="0" applyFont="1" applyBorder="1" applyAlignment="1">
      <alignment horizontal="left" wrapText="1"/>
    </xf>
    <xf numFmtId="0" fontId="23" fillId="2" borderId="12" xfId="0" applyFont="1" applyFill="1" applyBorder="1" applyAlignment="1">
      <alignment horizontal="center"/>
    </xf>
    <xf numFmtId="49" fontId="2" fillId="2" borderId="54" xfId="0" applyNumberFormat="1" applyFont="1" applyFill="1" applyBorder="1" applyAlignment="1">
      <alignment horizontal="center" vertical="top"/>
    </xf>
    <xf numFmtId="0" fontId="23" fillId="0" borderId="12" xfId="0" applyFont="1" applyBorder="1" applyAlignment="1">
      <alignment horizontal="justify" vertical="center"/>
    </xf>
    <xf numFmtId="49" fontId="23" fillId="2" borderId="24" xfId="0" applyNumberFormat="1" applyFont="1" applyFill="1" applyBorder="1" applyAlignment="1">
      <alignment horizontal="center"/>
    </xf>
    <xf numFmtId="0" fontId="23" fillId="0" borderId="24" xfId="0" applyFont="1" applyBorder="1" applyAlignment="1">
      <alignment horizontal="center"/>
    </xf>
    <xf numFmtId="2" fontId="23" fillId="0" borderId="54" xfId="0" applyNumberFormat="1" applyFont="1" applyFill="1" applyBorder="1" applyAlignment="1" applyProtection="1">
      <alignment horizontal="left" vertical="center" wrapText="1"/>
      <protection/>
    </xf>
    <xf numFmtId="2" fontId="23" fillId="0" borderId="12" xfId="0" applyNumberFormat="1" applyFont="1" applyFill="1" applyBorder="1" applyAlignment="1" applyProtection="1">
      <alignment horizontal="center"/>
      <protection/>
    </xf>
    <xf numFmtId="1" fontId="23" fillId="0" borderId="12" xfId="42" applyNumberFormat="1" applyFont="1" applyFill="1" applyBorder="1" applyAlignment="1" applyProtection="1">
      <alignment horizontal="center"/>
      <protection/>
    </xf>
    <xf numFmtId="0" fontId="23" fillId="2" borderId="33" xfId="57" applyFont="1" applyFill="1" applyBorder="1" applyAlignment="1">
      <alignment horizontal="center" vertical="top"/>
      <protection/>
    </xf>
    <xf numFmtId="0" fontId="2" fillId="2" borderId="54" xfId="57" applyFont="1" applyFill="1" applyBorder="1" applyAlignment="1">
      <alignment horizontal="center" vertical="top"/>
      <protection/>
    </xf>
    <xf numFmtId="0" fontId="38" fillId="0" borderId="12" xfId="0" applyFont="1" applyBorder="1" applyAlignment="1">
      <alignment horizontal="justify" vertical="center" wrapText="1"/>
    </xf>
    <xf numFmtId="0" fontId="23" fillId="2" borderId="34" xfId="57" applyFont="1" applyFill="1" applyBorder="1" applyAlignment="1">
      <alignment horizontal="center"/>
      <protection/>
    </xf>
    <xf numFmtId="0" fontId="23" fillId="2" borderId="12" xfId="57" applyFont="1" applyFill="1" applyBorder="1" applyAlignment="1">
      <alignment horizontal="center"/>
      <protection/>
    </xf>
    <xf numFmtId="2" fontId="23" fillId="2" borderId="54" xfId="0" applyNumberFormat="1" applyFont="1" applyFill="1" applyBorder="1" applyAlignment="1">
      <alignment horizontal="center"/>
    </xf>
    <xf numFmtId="0" fontId="38" fillId="0" borderId="12" xfId="0" applyFont="1" applyBorder="1" applyAlignment="1">
      <alignment horizontal="justify" vertical="center"/>
    </xf>
    <xf numFmtId="0" fontId="23" fillId="2" borderId="34" xfId="57" applyFont="1" applyFill="1" applyBorder="1" applyAlignment="1" quotePrefix="1">
      <alignment horizontal="center"/>
      <protection/>
    </xf>
    <xf numFmtId="0" fontId="23" fillId="2" borderId="24" xfId="57" applyFont="1" applyFill="1" applyBorder="1" applyAlignment="1">
      <alignment horizontal="center"/>
      <protection/>
    </xf>
    <xf numFmtId="0" fontId="38" fillId="0" borderId="12" xfId="0" applyFont="1" applyBorder="1" applyAlignment="1">
      <alignment horizontal="center" wrapText="1"/>
    </xf>
    <xf numFmtId="0" fontId="2" fillId="0" borderId="12" xfId="0" applyFont="1" applyBorder="1" applyAlignment="1">
      <alignment vertical="top"/>
    </xf>
    <xf numFmtId="0" fontId="23" fillId="0" borderId="24" xfId="0" applyFont="1" applyBorder="1" applyAlignment="1">
      <alignment horizontal="justify" vertical="center"/>
    </xf>
    <xf numFmtId="0" fontId="2" fillId="2" borderId="54" xfId="0" applyFont="1" applyFill="1" applyBorder="1" applyAlignment="1">
      <alignment horizontal="center" vertical="top"/>
    </xf>
    <xf numFmtId="0" fontId="23" fillId="0" borderId="12" xfId="0" applyFont="1" applyBorder="1" applyAlignment="1">
      <alignment horizontal="justify" vertical="center" wrapText="1"/>
    </xf>
    <xf numFmtId="0" fontId="23" fillId="2" borderId="34" xfId="0" applyFont="1" applyFill="1" applyBorder="1" applyAlignment="1">
      <alignment horizontal="center"/>
    </xf>
    <xf numFmtId="0" fontId="23" fillId="2" borderId="24" xfId="0" applyFont="1" applyFill="1" applyBorder="1" applyAlignment="1">
      <alignment horizontal="center"/>
    </xf>
    <xf numFmtId="0" fontId="23" fillId="0" borderId="12" xfId="0" applyFont="1" applyBorder="1" applyAlignment="1">
      <alignment horizontal="center" vertical="top"/>
    </xf>
    <xf numFmtId="0" fontId="23" fillId="2" borderId="24" xfId="0" applyFont="1" applyFill="1" applyBorder="1" applyAlignment="1">
      <alignment horizontal="justify" vertical="center"/>
    </xf>
    <xf numFmtId="49" fontId="23" fillId="2" borderId="12" xfId="0" applyNumberFormat="1" applyFont="1" applyFill="1" applyBorder="1" applyAlignment="1">
      <alignment horizontal="center" vertical="top"/>
    </xf>
    <xf numFmtId="2" fontId="23" fillId="0" borderId="54" xfId="0" applyNumberFormat="1" applyFont="1" applyFill="1" applyBorder="1" applyAlignment="1" applyProtection="1">
      <alignment horizontal="justify" vertical="center" wrapText="1"/>
      <protection/>
    </xf>
    <xf numFmtId="0" fontId="23" fillId="2" borderId="12" xfId="0" applyFont="1" applyFill="1" applyBorder="1" applyAlignment="1">
      <alignment horizontal="center" vertical="top"/>
    </xf>
    <xf numFmtId="0" fontId="2" fillId="2" borderId="24" xfId="0" applyFont="1" applyFill="1" applyBorder="1" applyAlignment="1">
      <alignment horizontal="center" vertical="top"/>
    </xf>
    <xf numFmtId="0" fontId="23" fillId="0" borderId="34" xfId="0" applyFont="1" applyBorder="1" applyAlignment="1">
      <alignment horizontal="center" wrapText="1"/>
    </xf>
    <xf numFmtId="2" fontId="23" fillId="21" borderId="12" xfId="0" applyNumberFormat="1" applyFont="1" applyFill="1" applyBorder="1" applyAlignment="1">
      <alignment horizontal="center" wrapText="1"/>
    </xf>
    <xf numFmtId="2" fontId="23" fillId="21" borderId="12" xfId="0" applyNumberFormat="1" applyFont="1" applyFill="1" applyBorder="1" applyAlignment="1">
      <alignment horizontal="center"/>
    </xf>
    <xf numFmtId="49" fontId="2" fillId="2" borderId="54" xfId="0" applyNumberFormat="1" applyFont="1" applyFill="1" applyBorder="1" applyAlignment="1">
      <alignment horizontal="center" vertical="top"/>
    </xf>
    <xf numFmtId="49" fontId="23" fillId="2" borderId="12" xfId="0" applyNumberFormat="1" applyFont="1" applyFill="1" applyBorder="1" applyAlignment="1">
      <alignment horizontal="justify" vertical="justify"/>
    </xf>
    <xf numFmtId="49" fontId="23" fillId="2" borderId="12" xfId="0" applyNumberFormat="1" applyFont="1" applyFill="1" applyBorder="1" applyAlignment="1">
      <alignment horizontal="center"/>
    </xf>
    <xf numFmtId="2" fontId="23" fillId="21" borderId="24" xfId="0" applyNumberFormat="1" applyFont="1" applyFill="1" applyBorder="1" applyAlignment="1">
      <alignment horizontal="center" wrapText="1"/>
    </xf>
    <xf numFmtId="2" fontId="23" fillId="21" borderId="12" xfId="0" applyNumberFormat="1" applyFont="1" applyFill="1" applyBorder="1" applyAlignment="1">
      <alignment horizontal="center"/>
    </xf>
    <xf numFmtId="2" fontId="23" fillId="21" borderId="24" xfId="0" applyNumberFormat="1" applyFont="1" applyFill="1" applyBorder="1" applyAlignment="1">
      <alignment horizontal="center"/>
    </xf>
    <xf numFmtId="2" fontId="23" fillId="0" borderId="12" xfId="0" applyNumberFormat="1" applyFont="1" applyFill="1" applyBorder="1" applyAlignment="1">
      <alignment horizontal="center"/>
    </xf>
    <xf numFmtId="0" fontId="23" fillId="0" borderId="54" xfId="0" applyFont="1" applyBorder="1" applyAlignment="1">
      <alignment horizontal="justify" vertical="justify" wrapText="1"/>
    </xf>
    <xf numFmtId="2" fontId="23" fillId="21" borderId="12" xfId="0" applyNumberFormat="1" applyFont="1" applyFill="1" applyBorder="1" applyAlignment="1">
      <alignment horizontal="center" wrapText="1"/>
    </xf>
    <xf numFmtId="0" fontId="38" fillId="2" borderId="12" xfId="0" applyNumberFormat="1" applyFont="1" applyFill="1" applyBorder="1" applyAlignment="1">
      <alignment horizontal="justify" vertical="center" wrapText="1"/>
    </xf>
    <xf numFmtId="0" fontId="38" fillId="2" borderId="24" xfId="0" applyNumberFormat="1" applyFont="1" applyFill="1" applyBorder="1" applyAlignment="1">
      <alignment horizontal="center" wrapText="1"/>
    </xf>
    <xf numFmtId="0" fontId="38" fillId="2" borderId="12" xfId="0" applyNumberFormat="1" applyFont="1" applyFill="1" applyBorder="1" applyAlignment="1">
      <alignment horizontal="center" wrapText="1"/>
    </xf>
    <xf numFmtId="0" fontId="23" fillId="0" borderId="12" xfId="0" applyFont="1" applyFill="1" applyBorder="1" applyAlignment="1">
      <alignment horizontal="center" vertical="top"/>
    </xf>
    <xf numFmtId="0" fontId="2" fillId="0" borderId="12" xfId="0" applyFont="1" applyFill="1" applyBorder="1" applyAlignment="1">
      <alignment horizontal="center" vertical="top"/>
    </xf>
    <xf numFmtId="0" fontId="38" fillId="0" borderId="34" xfId="0" applyFont="1" applyFill="1" applyBorder="1" applyAlignment="1">
      <alignment horizontal="justify" vertical="center" wrapText="1"/>
    </xf>
    <xf numFmtId="0" fontId="23" fillId="0" borderId="24" xfId="0" applyFont="1" applyFill="1" applyBorder="1" applyAlignment="1">
      <alignment horizontal="center" wrapText="1"/>
    </xf>
    <xf numFmtId="0" fontId="23" fillId="0" borderId="54" xfId="0" applyFont="1" applyFill="1" applyBorder="1" applyAlignment="1">
      <alignment horizontal="center" wrapText="1"/>
    </xf>
    <xf numFmtId="2" fontId="23" fillId="0" borderId="54" xfId="0" applyNumberFormat="1" applyFont="1" applyFill="1" applyBorder="1" applyAlignment="1">
      <alignment horizontal="center"/>
    </xf>
    <xf numFmtId="2" fontId="23" fillId="0" borderId="24" xfId="0" applyNumberFormat="1" applyFont="1" applyFill="1" applyBorder="1" applyAlignment="1">
      <alignment horizontal="center"/>
    </xf>
    <xf numFmtId="2" fontId="23" fillId="0" borderId="12" xfId="0" applyNumberFormat="1" applyFont="1" applyFill="1" applyBorder="1" applyAlignment="1">
      <alignment horizontal="center"/>
    </xf>
    <xf numFmtId="2" fontId="23" fillId="0" borderId="34" xfId="0" applyNumberFormat="1" applyFont="1" applyFill="1" applyBorder="1" applyAlignment="1">
      <alignment horizontal="center"/>
    </xf>
    <xf numFmtId="2" fontId="23" fillId="0" borderId="35" xfId="0" applyNumberFormat="1" applyFont="1" applyFill="1" applyBorder="1" applyAlignment="1">
      <alignment horizontal="center"/>
    </xf>
    <xf numFmtId="0" fontId="23" fillId="2" borderId="54" xfId="0" applyFont="1" applyFill="1" applyBorder="1" applyAlignment="1">
      <alignment horizontal="center" vertical="top"/>
    </xf>
    <xf numFmtId="0" fontId="2" fillId="2" borderId="12" xfId="0" applyFont="1" applyFill="1" applyBorder="1" applyAlignment="1">
      <alignment horizontal="center" vertical="top"/>
    </xf>
    <xf numFmtId="0" fontId="38" fillId="0" borderId="24" xfId="0" applyFont="1" applyBorder="1" applyAlignment="1">
      <alignment horizontal="justify" vertical="center" wrapText="1"/>
    </xf>
    <xf numFmtId="0" fontId="23" fillId="0" borderId="24" xfId="0" applyFont="1" applyBorder="1" applyAlignment="1">
      <alignment horizontal="center" wrapText="1"/>
    </xf>
    <xf numFmtId="0" fontId="23" fillId="2" borderId="33" xfId="0" applyFont="1" applyFill="1" applyBorder="1" applyAlignment="1">
      <alignment horizontal="center" vertical="center"/>
    </xf>
    <xf numFmtId="0" fontId="23" fillId="2" borderId="12" xfId="0" applyFont="1" applyFill="1" applyBorder="1" applyAlignment="1">
      <alignment horizontal="left" vertical="center"/>
    </xf>
    <xf numFmtId="0" fontId="38" fillId="2" borderId="12" xfId="0" applyFont="1" applyFill="1" applyBorder="1" applyAlignment="1">
      <alignment horizontal="center" vertical="center"/>
    </xf>
    <xf numFmtId="2" fontId="23" fillId="2" borderId="34" xfId="0" applyNumberFormat="1" applyFont="1" applyFill="1" applyBorder="1" applyAlignment="1">
      <alignment horizontal="center" vertical="center"/>
    </xf>
    <xf numFmtId="2" fontId="23" fillId="2" borderId="35" xfId="0" applyNumberFormat="1" applyFont="1" applyFill="1" applyBorder="1" applyAlignment="1">
      <alignment horizontal="center" vertical="center"/>
    </xf>
    <xf numFmtId="0" fontId="23" fillId="2" borderId="33" xfId="0" applyFont="1" applyFill="1" applyBorder="1" applyAlignment="1">
      <alignment horizontal="center" vertical="center" wrapText="1"/>
    </xf>
    <xf numFmtId="16" fontId="23" fillId="2" borderId="12" xfId="0" applyNumberFormat="1" applyFont="1" applyFill="1" applyBorder="1" applyAlignment="1">
      <alignment horizontal="center" vertical="center" wrapText="1"/>
    </xf>
    <xf numFmtId="0" fontId="23" fillId="2" borderId="12" xfId="0" applyFont="1" applyFill="1" applyBorder="1" applyAlignment="1">
      <alignment horizontal="left" vertical="center" wrapText="1"/>
    </xf>
    <xf numFmtId="0" fontId="38" fillId="2" borderId="12" xfId="0" applyFont="1" applyFill="1" applyBorder="1" applyAlignment="1">
      <alignment horizontal="center" vertical="center" wrapText="1"/>
    </xf>
    <xf numFmtId="2" fontId="23" fillId="2" borderId="12" xfId="0" applyNumberFormat="1" applyFont="1" applyFill="1" applyBorder="1" applyAlignment="1">
      <alignment horizontal="center" vertical="center" wrapText="1"/>
    </xf>
    <xf numFmtId="2" fontId="23" fillId="2" borderId="34" xfId="0" applyNumberFormat="1" applyFont="1" applyFill="1" applyBorder="1" applyAlignment="1">
      <alignment horizontal="center" vertical="center" wrapText="1"/>
    </xf>
    <xf numFmtId="2" fontId="23" fillId="2" borderId="35" xfId="0" applyNumberFormat="1" applyFont="1" applyFill="1" applyBorder="1" applyAlignment="1">
      <alignment horizontal="center" vertical="center" wrapText="1"/>
    </xf>
    <xf numFmtId="0" fontId="23" fillId="2" borderId="33" xfId="0" applyFont="1" applyFill="1" applyBorder="1" applyAlignment="1">
      <alignment horizontal="center" vertical="top"/>
    </xf>
    <xf numFmtId="0" fontId="23" fillId="2" borderId="33" xfId="0" applyFont="1" applyFill="1" applyBorder="1" applyAlignment="1">
      <alignment horizontal="center" vertical="top" wrapText="1"/>
    </xf>
    <xf numFmtId="2" fontId="38" fillId="0" borderId="11" xfId="0" applyNumberFormat="1" applyFont="1" applyFill="1" applyBorder="1" applyAlignment="1">
      <alignment horizontal="center" vertical="center"/>
    </xf>
    <xf numFmtId="0" fontId="44" fillId="2" borderId="11" xfId="0" applyFont="1" applyFill="1" applyBorder="1" applyAlignment="1">
      <alignment horizontal="left"/>
    </xf>
    <xf numFmtId="180" fontId="38" fillId="2" borderId="12" xfId="0" applyNumberFormat="1" applyFont="1" applyFill="1" applyBorder="1" applyAlignment="1">
      <alignment horizontal="center"/>
    </xf>
    <xf numFmtId="0" fontId="0" fillId="0" borderId="0" xfId="59" applyFont="1" applyAlignment="1">
      <alignment vertical="center"/>
      <protection/>
    </xf>
    <xf numFmtId="0" fontId="0" fillId="0" borderId="0" xfId="59" applyFont="1" applyBorder="1" applyAlignment="1" applyProtection="1">
      <alignment horizontal="left" vertical="center" wrapText="1"/>
      <protection/>
    </xf>
    <xf numFmtId="0" fontId="0" fillId="0" borderId="0" xfId="59" applyFont="1" applyFill="1" applyAlignment="1" applyProtection="1">
      <alignment horizontal="left" vertical="center" wrapText="1"/>
      <protection/>
    </xf>
    <xf numFmtId="0" fontId="0" fillId="0" borderId="0" xfId="59" applyFont="1" applyFill="1" applyAlignment="1" applyProtection="1">
      <alignment horizontal="justify" vertical="center" wrapText="1"/>
      <protection/>
    </xf>
    <xf numFmtId="0" fontId="0" fillId="0" borderId="0" xfId="59" applyFont="1" applyAlignment="1" applyProtection="1">
      <alignment horizontal="justify" vertical="center" wrapText="1"/>
      <protection/>
    </xf>
    <xf numFmtId="0" fontId="0" fillId="0" borderId="0" xfId="59" applyFont="1" applyAlignment="1" applyProtection="1">
      <alignment horizontal="left" vertical="center" wrapText="1"/>
      <protection/>
    </xf>
    <xf numFmtId="0" fontId="60" fillId="0" borderId="0" xfId="59" applyFont="1" applyAlignment="1" applyProtection="1">
      <alignment horizontal="left" vertical="center" wrapText="1"/>
      <protection/>
    </xf>
    <xf numFmtId="9" fontId="0" fillId="0" borderId="0" xfId="59" applyNumberFormat="1" applyFont="1" applyAlignment="1" applyProtection="1">
      <alignment horizontal="left" vertical="center" wrapText="1"/>
      <protection/>
    </xf>
    <xf numFmtId="0" fontId="0" fillId="0" borderId="56" xfId="59" applyFont="1" applyBorder="1" applyAlignment="1">
      <alignment vertical="center"/>
      <protection/>
    </xf>
    <xf numFmtId="9" fontId="0" fillId="0" borderId="0" xfId="62" applyFont="1" applyAlignment="1" applyProtection="1">
      <alignment vertical="center"/>
      <protection/>
    </xf>
    <xf numFmtId="183" fontId="31" fillId="0" borderId="0" xfId="59" applyNumberFormat="1" applyFont="1" applyAlignment="1" applyProtection="1">
      <alignment horizontal="left" vertical="center" wrapText="1"/>
      <protection/>
    </xf>
    <xf numFmtId="0" fontId="0" fillId="0" borderId="0" xfId="59" applyFont="1" applyAlignment="1">
      <alignment vertical="center" wrapText="1"/>
      <protection/>
    </xf>
    <xf numFmtId="16" fontId="0" fillId="0" borderId="0" xfId="62" applyNumberFormat="1" applyFont="1" applyAlignment="1" applyProtection="1">
      <alignment vertical="center" wrapText="1"/>
      <protection/>
    </xf>
    <xf numFmtId="10" fontId="0" fillId="0" borderId="0" xfId="62" applyNumberFormat="1" applyFont="1" applyAlignment="1" applyProtection="1">
      <alignment vertical="center"/>
      <protection/>
    </xf>
    <xf numFmtId="0" fontId="34" fillId="0" borderId="0" xfId="59" applyFont="1" applyAlignment="1" applyProtection="1">
      <alignment horizontal="left" vertical="center" wrapText="1"/>
      <protection/>
    </xf>
    <xf numFmtId="0" fontId="23" fillId="2" borderId="11" xfId="0" applyFont="1" applyFill="1" applyBorder="1" applyAlignment="1">
      <alignment horizontal="center" wrapText="1"/>
    </xf>
    <xf numFmtId="0" fontId="38" fillId="2" borderId="11" xfId="0" applyFont="1" applyFill="1" applyBorder="1" applyAlignment="1">
      <alignment horizontal="center" wrapText="1"/>
    </xf>
    <xf numFmtId="2" fontId="23" fillId="2" borderId="11" xfId="0" applyNumberFormat="1" applyFont="1" applyFill="1" applyBorder="1" applyAlignment="1">
      <alignment horizontal="center" wrapText="1"/>
    </xf>
    <xf numFmtId="2" fontId="23" fillId="0" borderId="11" xfId="0" applyNumberFormat="1" applyFont="1" applyFill="1" applyBorder="1" applyAlignment="1">
      <alignment horizontal="center" wrapText="1"/>
    </xf>
    <xf numFmtId="2" fontId="23" fillId="2" borderId="19" xfId="0" applyNumberFormat="1" applyFont="1" applyFill="1" applyBorder="1" applyAlignment="1">
      <alignment horizontal="center" wrapText="1"/>
    </xf>
    <xf numFmtId="2" fontId="23" fillId="2" borderId="31" xfId="0" applyNumberFormat="1" applyFont="1" applyFill="1" applyBorder="1" applyAlignment="1">
      <alignment horizontal="center" wrapText="1"/>
    </xf>
    <xf numFmtId="180" fontId="23" fillId="2" borderId="11" xfId="0" applyNumberFormat="1" applyFont="1" applyFill="1" applyBorder="1" applyAlignment="1">
      <alignment horizontal="center"/>
    </xf>
    <xf numFmtId="2" fontId="38" fillId="2" borderId="11" xfId="0" applyNumberFormat="1" applyFont="1" applyFill="1" applyBorder="1" applyAlignment="1">
      <alignment horizontal="center" wrapText="1"/>
    </xf>
    <xf numFmtId="0" fontId="23" fillId="2" borderId="12" xfId="0" applyFont="1" applyFill="1" applyBorder="1" applyAlignment="1">
      <alignment horizontal="center" wrapText="1"/>
    </xf>
    <xf numFmtId="0" fontId="38" fillId="2" borderId="12" xfId="0" applyFont="1" applyFill="1" applyBorder="1" applyAlignment="1">
      <alignment horizontal="center" wrapText="1"/>
    </xf>
    <xf numFmtId="2" fontId="23" fillId="2" borderId="12" xfId="0" applyNumberFormat="1" applyFont="1" applyFill="1" applyBorder="1" applyAlignment="1">
      <alignment horizontal="center" wrapText="1"/>
    </xf>
    <xf numFmtId="2" fontId="23" fillId="2" borderId="34" xfId="0" applyNumberFormat="1" applyFont="1" applyFill="1" applyBorder="1" applyAlignment="1">
      <alignment horizontal="center" wrapText="1"/>
    </xf>
    <xf numFmtId="2" fontId="23" fillId="2" borderId="35" xfId="0" applyNumberFormat="1" applyFont="1" applyFill="1" applyBorder="1" applyAlignment="1">
      <alignment horizontal="center" wrapText="1"/>
    </xf>
    <xf numFmtId="0" fontId="23" fillId="2" borderId="41" xfId="0" applyFont="1" applyFill="1" applyBorder="1" applyAlignment="1">
      <alignment/>
    </xf>
    <xf numFmtId="49" fontId="23" fillId="2" borderId="26" xfId="0" applyNumberFormat="1" applyFont="1" applyFill="1" applyBorder="1" applyAlignment="1">
      <alignment/>
    </xf>
    <xf numFmtId="0" fontId="23" fillId="2" borderId="26" xfId="0" applyFont="1" applyFill="1" applyBorder="1" applyAlignment="1">
      <alignment/>
    </xf>
    <xf numFmtId="0" fontId="0" fillId="0" borderId="0" xfId="0" applyFont="1" applyAlignment="1">
      <alignment vertical="center"/>
    </xf>
    <xf numFmtId="0" fontId="23" fillId="2" borderId="0" xfId="0" applyFont="1" applyFill="1" applyBorder="1" applyAlignment="1">
      <alignment/>
    </xf>
    <xf numFmtId="0" fontId="3" fillId="0" borderId="0" xfId="62" applyNumberFormat="1" applyFont="1" applyBorder="1" applyAlignment="1">
      <alignment vertical="center"/>
    </xf>
    <xf numFmtId="0" fontId="32" fillId="0" borderId="5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34" xfId="0" applyFont="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horizontal="left"/>
    </xf>
    <xf numFmtId="0" fontId="32" fillId="2" borderId="57" xfId="0" applyNumberFormat="1" applyFont="1" applyFill="1" applyBorder="1" applyAlignment="1" applyProtection="1">
      <alignment horizontal="center" vertical="center" wrapText="1"/>
      <protection/>
    </xf>
    <xf numFmtId="0" fontId="32" fillId="2" borderId="58" xfId="0" applyNumberFormat="1" applyFont="1" applyFill="1" applyBorder="1" applyAlignment="1" applyProtection="1">
      <alignment horizontal="center" vertical="center" wrapText="1"/>
      <protection/>
    </xf>
    <xf numFmtId="0" fontId="32" fillId="0" borderId="17" xfId="0" applyFont="1" applyBorder="1" applyAlignment="1">
      <alignment horizontal="center" vertical="center" wrapText="1"/>
    </xf>
    <xf numFmtId="37" fontId="58" fillId="0" borderId="0" xfId="59" applyNumberFormat="1" applyFont="1" applyAlignment="1">
      <alignment horizontal="center" vertical="center" wrapText="1"/>
      <protection/>
    </xf>
    <xf numFmtId="0" fontId="0" fillId="0" borderId="0" xfId="59" applyFont="1" applyFill="1" applyAlignment="1" applyProtection="1">
      <alignment horizontal="justify" vertical="center" wrapText="1"/>
      <protection/>
    </xf>
    <xf numFmtId="0" fontId="0" fillId="0" borderId="0" xfId="59" applyNumberFormat="1" applyFont="1" applyAlignment="1">
      <alignment horizontal="justify" vertical="center"/>
      <protection/>
    </xf>
    <xf numFmtId="0" fontId="0" fillId="0" borderId="0" xfId="59" applyFont="1" applyAlignment="1" applyProtection="1">
      <alignment horizontal="justify" vertical="center" wrapText="1"/>
      <protection/>
    </xf>
    <xf numFmtId="0" fontId="0" fillId="0" borderId="0" xfId="59" applyFont="1" applyAlignment="1" applyProtection="1">
      <alignment horizontal="left" vertical="center" wrapText="1"/>
      <protection/>
    </xf>
    <xf numFmtId="0" fontId="59" fillId="0" borderId="0" xfId="59" applyFont="1" applyAlignment="1" applyProtection="1">
      <alignment horizontal="left" vertical="center" wrapText="1"/>
      <protection/>
    </xf>
    <xf numFmtId="0" fontId="0" fillId="0" borderId="0" xfId="59" applyFont="1" applyAlignment="1" applyProtection="1">
      <alignment horizontal="justify" vertical="center" wrapText="1"/>
      <protection/>
    </xf>
    <xf numFmtId="0" fontId="5" fillId="0" borderId="0" xfId="62" applyNumberFormat="1" applyFont="1" applyAlignment="1">
      <alignment horizontal="center" vertical="center"/>
    </xf>
    <xf numFmtId="0" fontId="7" fillId="0" borderId="0" xfId="62" applyNumberFormat="1" applyFont="1" applyAlignment="1">
      <alignment horizontal="right"/>
    </xf>
    <xf numFmtId="0" fontId="0" fillId="0" borderId="0" xfId="0" applyFont="1" applyAlignment="1">
      <alignment horizontal="left" vertical="center"/>
    </xf>
    <xf numFmtId="0" fontId="34" fillId="0" borderId="59" xfId="0" applyFont="1" applyBorder="1" applyAlignment="1">
      <alignment horizontal="center" vertical="center" wrapText="1"/>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32" fillId="0" borderId="5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61"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61"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2" xfId="0" applyFont="1" applyBorder="1" applyAlignment="1">
      <alignment horizontal="center" vertical="center" wrapText="1"/>
    </xf>
    <xf numFmtId="0" fontId="32" fillId="2" borderId="62" xfId="0" applyNumberFormat="1" applyFont="1" applyFill="1" applyBorder="1" applyAlignment="1" applyProtection="1">
      <alignment horizontal="center" vertical="center" wrapText="1"/>
      <protection/>
    </xf>
    <xf numFmtId="0" fontId="35" fillId="2" borderId="26" xfId="0" applyFont="1" applyFill="1" applyBorder="1" applyAlignment="1">
      <alignment horizontal="right"/>
    </xf>
    <xf numFmtId="49" fontId="41" fillId="2" borderId="41" xfId="0" applyNumberFormat="1" applyFont="1" applyFill="1" applyBorder="1" applyAlignment="1">
      <alignment horizontal="center" vertical="center" wrapText="1"/>
    </xf>
    <xf numFmtId="49" fontId="41" fillId="2" borderId="11" xfId="0" applyNumberFormat="1" applyFont="1" applyFill="1" applyBorder="1" applyAlignment="1">
      <alignment horizontal="center" vertical="center" wrapText="1"/>
    </xf>
    <xf numFmtId="49" fontId="41" fillId="2" borderId="55" xfId="0" applyNumberFormat="1" applyFont="1" applyFill="1" applyBorder="1" applyAlignment="1">
      <alignment horizontal="center" vertical="center" wrapText="1"/>
    </xf>
    <xf numFmtId="49" fontId="40" fillId="2" borderId="19" xfId="0" applyNumberFormat="1" applyFont="1" applyFill="1" applyBorder="1" applyAlignment="1">
      <alignment horizontal="center" vertical="center" wrapText="1"/>
    </xf>
    <xf numFmtId="49" fontId="40" fillId="2" borderId="63" xfId="0" applyNumberFormat="1" applyFont="1" applyFill="1" applyBorder="1" applyAlignment="1">
      <alignment horizontal="center" vertical="center" wrapText="1"/>
    </xf>
    <xf numFmtId="0" fontId="35" fillId="0" borderId="26" xfId="0" applyFont="1" applyFill="1" applyBorder="1" applyAlignment="1">
      <alignment horizontal="right"/>
    </xf>
    <xf numFmtId="49" fontId="40" fillId="2" borderId="31" xfId="0" applyNumberFormat="1" applyFont="1" applyFill="1" applyBorder="1" applyAlignment="1">
      <alignment horizontal="center" vertical="center" wrapText="1"/>
    </xf>
    <xf numFmtId="49" fontId="40" fillId="2" borderId="64" xfId="0" applyNumberFormat="1" applyFont="1" applyFill="1" applyBorder="1" applyAlignment="1">
      <alignment horizontal="center" vertical="center" wrapText="1"/>
    </xf>
    <xf numFmtId="49" fontId="40" fillId="2" borderId="41" xfId="0" applyNumberFormat="1" applyFont="1" applyFill="1" applyBorder="1" applyAlignment="1">
      <alignment horizontal="center" vertical="center" wrapText="1"/>
    </xf>
    <xf numFmtId="49" fontId="40" fillId="2" borderId="11" xfId="0" applyNumberFormat="1" applyFont="1" applyFill="1" applyBorder="1" applyAlignment="1">
      <alignment horizontal="center" vertical="center" wrapText="1"/>
    </xf>
    <xf numFmtId="49" fontId="40" fillId="2" borderId="55" xfId="0" applyNumberFormat="1" applyFont="1" applyFill="1" applyBorder="1" applyAlignment="1">
      <alignment horizontal="center" vertical="center" wrapText="1"/>
    </xf>
    <xf numFmtId="49" fontId="40" fillId="2" borderId="65" xfId="0" applyNumberFormat="1" applyFont="1" applyFill="1" applyBorder="1" applyAlignment="1">
      <alignment horizontal="center" vertical="center"/>
    </xf>
    <xf numFmtId="49" fontId="40" fillId="2" borderId="45" xfId="0" applyNumberFormat="1" applyFont="1" applyFill="1" applyBorder="1" applyAlignment="1">
      <alignment horizontal="center" vertical="center"/>
    </xf>
    <xf numFmtId="49" fontId="40" fillId="2" borderId="27" xfId="0" applyNumberFormat="1" applyFont="1" applyFill="1" applyBorder="1" applyAlignment="1">
      <alignment horizontal="center" vertical="center"/>
    </xf>
    <xf numFmtId="49" fontId="40" fillId="2" borderId="28" xfId="0" applyNumberFormat="1" applyFont="1" applyFill="1" applyBorder="1" applyAlignment="1">
      <alignment horizontal="center" vertical="center"/>
    </xf>
    <xf numFmtId="0" fontId="35" fillId="2" borderId="0" xfId="0" applyFont="1" applyFill="1" applyAlignment="1">
      <alignment horizontal="center"/>
    </xf>
    <xf numFmtId="0" fontId="37" fillId="2" borderId="0" xfId="0" applyFont="1" applyFill="1" applyAlignment="1">
      <alignment horizontal="center"/>
    </xf>
    <xf numFmtId="49" fontId="38" fillId="2" borderId="0" xfId="0" applyNumberFormat="1" applyFont="1" applyFill="1" applyAlignment="1">
      <alignment horizontal="right"/>
    </xf>
    <xf numFmtId="178" fontId="38" fillId="2" borderId="0" xfId="0" applyNumberFormat="1" applyFont="1" applyFill="1" applyAlignment="1">
      <alignment horizontal="left"/>
    </xf>
    <xf numFmtId="49" fontId="40" fillId="2" borderId="40"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66" xfId="0" applyNumberFormat="1" applyFont="1" applyFill="1" applyBorder="1" applyAlignment="1">
      <alignment horizontal="center" vertical="center" wrapText="1"/>
    </xf>
    <xf numFmtId="49" fontId="46" fillId="2" borderId="40" xfId="0" applyNumberFormat="1" applyFont="1" applyFill="1" applyBorder="1" applyAlignment="1">
      <alignment horizontal="center" vertical="center" wrapText="1"/>
    </xf>
    <xf numFmtId="49" fontId="46" fillId="2" borderId="29" xfId="0" applyNumberFormat="1" applyFont="1" applyFill="1" applyBorder="1" applyAlignment="1">
      <alignment horizontal="center" vertical="center" wrapText="1"/>
    </xf>
    <xf numFmtId="49" fontId="46" fillId="2" borderId="66" xfId="0" applyNumberFormat="1" applyFont="1" applyFill="1" applyBorder="1" applyAlignment="1">
      <alignment horizontal="center" vertical="center" wrapText="1"/>
    </xf>
    <xf numFmtId="49" fontId="46" fillId="2" borderId="41" xfId="0" applyNumberFormat="1" applyFont="1" applyFill="1" applyBorder="1" applyAlignment="1">
      <alignment horizontal="center" vertical="center" wrapText="1"/>
    </xf>
    <xf numFmtId="49" fontId="46" fillId="2" borderId="11" xfId="0" applyNumberFormat="1" applyFont="1" applyFill="1" applyBorder="1" applyAlignment="1">
      <alignment horizontal="center" vertical="center" wrapText="1"/>
    </xf>
    <xf numFmtId="49" fontId="46" fillId="2" borderId="55" xfId="0" applyNumberFormat="1" applyFont="1" applyFill="1" applyBorder="1" applyAlignment="1">
      <alignment horizontal="center" vertical="center" wrapText="1"/>
    </xf>
    <xf numFmtId="0" fontId="45" fillId="2" borderId="0" xfId="0" applyFont="1" applyFill="1" applyAlignment="1">
      <alignment horizontal="center"/>
    </xf>
    <xf numFmtId="0" fontId="19" fillId="2" borderId="0" xfId="0" applyFont="1" applyFill="1" applyAlignment="1">
      <alignment horizontal="center"/>
    </xf>
    <xf numFmtId="49" fontId="23" fillId="2" borderId="0" xfId="0" applyNumberFormat="1" applyFont="1" applyFill="1" applyAlignment="1">
      <alignment horizontal="right"/>
    </xf>
    <xf numFmtId="178" fontId="23" fillId="2" borderId="0" xfId="0" applyNumberFormat="1" applyFont="1" applyFill="1" applyAlignment="1">
      <alignment horizontal="left"/>
    </xf>
    <xf numFmtId="49" fontId="2" fillId="2" borderId="4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55" xfId="0" applyNumberFormat="1" applyFont="1" applyFill="1" applyBorder="1" applyAlignment="1">
      <alignment horizontal="center" vertical="center" wrapText="1"/>
    </xf>
    <xf numFmtId="49" fontId="46" fillId="2" borderId="31" xfId="0" applyNumberFormat="1" applyFont="1" applyFill="1" applyBorder="1" applyAlignment="1">
      <alignment horizontal="center" vertical="center" wrapText="1"/>
    </xf>
    <xf numFmtId="49" fontId="46" fillId="2" borderId="64" xfId="0" applyNumberFormat="1" applyFont="1" applyFill="1" applyBorder="1" applyAlignment="1">
      <alignment horizontal="center" vertical="center" wrapText="1"/>
    </xf>
    <xf numFmtId="49" fontId="46" fillId="2" borderId="19" xfId="0" applyNumberFormat="1" applyFont="1" applyFill="1" applyBorder="1" applyAlignment="1">
      <alignment horizontal="center" vertical="center" wrapText="1"/>
    </xf>
    <xf numFmtId="49" fontId="46" fillId="2" borderId="63" xfId="0" applyNumberFormat="1" applyFont="1" applyFill="1" applyBorder="1" applyAlignment="1">
      <alignment horizontal="center" vertical="center" wrapText="1"/>
    </xf>
    <xf numFmtId="0" fontId="45" fillId="2" borderId="26" xfId="0" applyFont="1" applyFill="1" applyBorder="1" applyAlignment="1">
      <alignment horizontal="right"/>
    </xf>
    <xf numFmtId="49" fontId="46" fillId="2" borderId="65" xfId="0" applyNumberFormat="1" applyFont="1" applyFill="1" applyBorder="1" applyAlignment="1">
      <alignment horizontal="center" vertical="center"/>
    </xf>
    <xf numFmtId="49" fontId="46" fillId="2" borderId="45" xfId="0" applyNumberFormat="1" applyFont="1" applyFill="1" applyBorder="1" applyAlignment="1">
      <alignment horizontal="center" vertical="center"/>
    </xf>
    <xf numFmtId="49" fontId="46" fillId="2" borderId="27" xfId="0" applyNumberFormat="1" applyFont="1" applyFill="1" applyBorder="1" applyAlignment="1">
      <alignment horizontal="center" vertical="center"/>
    </xf>
    <xf numFmtId="49" fontId="46" fillId="2" borderId="28" xfId="0" applyNumberFormat="1" applyFont="1" applyFill="1" applyBorder="1" applyAlignment="1">
      <alignment horizontal="center" vertical="center"/>
    </xf>
    <xf numFmtId="0" fontId="23" fillId="0" borderId="11" xfId="0" applyFont="1" applyBorder="1" applyAlignment="1">
      <alignment horizontal="justify" vertical="center" wrapText="1"/>
    </xf>
    <xf numFmtId="0" fontId="45" fillId="2" borderId="65" xfId="0" applyFont="1" applyFill="1" applyBorder="1" applyAlignment="1">
      <alignment horizontal="right"/>
    </xf>
    <xf numFmtId="0" fontId="45" fillId="2" borderId="27" xfId="0" applyFont="1" applyFill="1" applyBorder="1" applyAlignment="1">
      <alignment horizontal="right"/>
    </xf>
    <xf numFmtId="0" fontId="38"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2" borderId="11" xfId="0" applyFont="1" applyFill="1" applyBorder="1" applyAlignment="1">
      <alignment horizontal="justify" vertical="center" wrapText="1"/>
    </xf>
    <xf numFmtId="0" fontId="38" fillId="2" borderId="11" xfId="0" applyFont="1" applyFill="1" applyBorder="1" applyAlignment="1">
      <alignment horizontal="justify" vertical="center" wrapText="1"/>
    </xf>
    <xf numFmtId="0" fontId="23" fillId="0" borderId="53" xfId="0" applyFont="1" applyBorder="1" applyAlignment="1">
      <alignment horizontal="justify" vertical="justify" wrapText="1"/>
    </xf>
    <xf numFmtId="0" fontId="45" fillId="0" borderId="0" xfId="0" applyFont="1" applyFill="1" applyAlignment="1">
      <alignment horizontal="center"/>
    </xf>
    <xf numFmtId="0" fontId="19" fillId="0" borderId="0" xfId="0" applyFont="1" applyFill="1" applyAlignment="1">
      <alignment horizontal="center"/>
    </xf>
    <xf numFmtId="0" fontId="45" fillId="2" borderId="26" xfId="0" applyFont="1" applyFill="1" applyBorder="1" applyAlignment="1">
      <alignment horizontal="righ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Kazino kazino tauers klub" xfId="58"/>
    <cellStyle name="Normal_Raina parka tame_24_09_2007_AK_pedejais"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5"/>
  <sheetViews>
    <sheetView tabSelected="1" workbookViewId="0" topLeftCell="A1">
      <selection activeCell="A1" sqref="A1"/>
    </sheetView>
  </sheetViews>
  <sheetFormatPr defaultColWidth="12.421875" defaultRowHeight="12.75"/>
  <cols>
    <col min="1" max="1" width="72.421875" style="675" customWidth="1"/>
    <col min="2" max="2" width="11.140625" style="664" customWidth="1"/>
    <col min="3" max="3" width="14.8515625" style="664" bestFit="1" customWidth="1"/>
    <col min="4" max="16384" width="12.421875" style="664" customWidth="1"/>
  </cols>
  <sheetData>
    <row r="1" ht="13.5" customHeight="1">
      <c r="A1" s="7" t="s">
        <v>944</v>
      </c>
    </row>
    <row r="2" ht="14.25" customHeight="1">
      <c r="A2" s="7" t="s">
        <v>946</v>
      </c>
    </row>
    <row r="3" ht="14.25" customHeight="1">
      <c r="A3" s="8" t="s">
        <v>945</v>
      </c>
    </row>
    <row r="4" ht="14.25" customHeight="1">
      <c r="A4" s="8" t="s">
        <v>947</v>
      </c>
    </row>
    <row r="5" ht="15" customHeight="1">
      <c r="A5" s="8" t="s">
        <v>948</v>
      </c>
    </row>
    <row r="6" ht="12.75">
      <c r="A6" s="665"/>
    </row>
    <row r="7" ht="12.75">
      <c r="A7" s="665"/>
    </row>
    <row r="8" spans="1:3" ht="20.25">
      <c r="A8" s="707" t="s">
        <v>2173</v>
      </c>
      <c r="B8" s="707"/>
      <c r="C8" s="707"/>
    </row>
    <row r="9" ht="12.75">
      <c r="A9" s="666"/>
    </row>
    <row r="10" spans="1:3" ht="29.25" customHeight="1">
      <c r="A10" s="708" t="s">
        <v>2180</v>
      </c>
      <c r="B10" s="708"/>
      <c r="C10" s="708"/>
    </row>
    <row r="11" spans="1:3" ht="13.5" customHeight="1">
      <c r="A11" s="667"/>
      <c r="B11" s="667"/>
      <c r="C11" s="667"/>
    </row>
    <row r="12" spans="1:3" ht="33.75" customHeight="1">
      <c r="A12" s="709" t="s">
        <v>2174</v>
      </c>
      <c r="B12" s="709"/>
      <c r="C12" s="709"/>
    </row>
    <row r="13" spans="1:3" ht="33.75" customHeight="1">
      <c r="A13" s="710" t="s">
        <v>2175</v>
      </c>
      <c r="B13" s="710"/>
      <c r="C13" s="710"/>
    </row>
    <row r="14" spans="1:3" ht="25.5" customHeight="1">
      <c r="A14" s="710" t="s">
        <v>2176</v>
      </c>
      <c r="B14" s="710"/>
      <c r="C14" s="710"/>
    </row>
    <row r="15" spans="1:3" ht="27.75" customHeight="1">
      <c r="A15" s="713" t="s">
        <v>2200</v>
      </c>
      <c r="B15" s="710"/>
      <c r="C15" s="710"/>
    </row>
    <row r="16" spans="1:3" ht="15" customHeight="1">
      <c r="A16" s="668"/>
      <c r="B16" s="668"/>
      <c r="C16" s="668"/>
    </row>
    <row r="17" spans="1:3" ht="10.5" customHeight="1">
      <c r="A17" s="712" t="s">
        <v>2177</v>
      </c>
      <c r="B17" s="712"/>
      <c r="C17" s="712"/>
    </row>
    <row r="18" spans="1:3" ht="29.25" customHeight="1">
      <c r="A18" s="711" t="s">
        <v>2178</v>
      </c>
      <c r="B18" s="711"/>
      <c r="C18" s="711"/>
    </row>
    <row r="19" spans="1:3" ht="29.25" customHeight="1">
      <c r="A19" s="711" t="s">
        <v>2179</v>
      </c>
      <c r="B19" s="711"/>
      <c r="C19" s="711"/>
    </row>
    <row r="20" spans="1:3" ht="27.75" customHeight="1">
      <c r="A20" s="711" t="s">
        <v>2181</v>
      </c>
      <c r="B20" s="711"/>
      <c r="C20" s="711"/>
    </row>
    <row r="21" spans="1:3" ht="27" customHeight="1">
      <c r="A21" s="669"/>
      <c r="B21" s="669"/>
      <c r="C21" s="669"/>
    </row>
    <row r="22" spans="1:3" ht="11.25" customHeight="1">
      <c r="A22" s="711"/>
      <c r="B22" s="711"/>
      <c r="C22" s="711"/>
    </row>
    <row r="23" spans="1:3" ht="15" customHeight="1">
      <c r="A23" s="669"/>
      <c r="B23" s="669"/>
      <c r="C23" s="669"/>
    </row>
    <row r="24" spans="1:3" ht="15" customHeight="1">
      <c r="A24" s="712"/>
      <c r="B24" s="712"/>
      <c r="C24" s="712"/>
    </row>
    <row r="25" spans="1:3" ht="15" customHeight="1">
      <c r="A25" s="670"/>
      <c r="B25" s="670"/>
      <c r="C25" s="670"/>
    </row>
    <row r="26" spans="1:3" ht="15" customHeight="1">
      <c r="A26" s="669"/>
      <c r="B26" s="671"/>
      <c r="C26" s="669"/>
    </row>
    <row r="27" spans="1:3" ht="13.5" customHeight="1">
      <c r="A27" s="669"/>
      <c r="B27" s="669"/>
      <c r="C27" s="669"/>
    </row>
    <row r="28" spans="1:3" ht="15" customHeight="1">
      <c r="A28" s="678"/>
      <c r="B28" s="669"/>
      <c r="C28" s="669"/>
    </row>
    <row r="29" spans="1:3" ht="10.5" customHeight="1">
      <c r="A29" s="669"/>
      <c r="B29" s="669"/>
      <c r="C29" s="669"/>
    </row>
    <row r="30" ht="17.25" customHeight="1">
      <c r="A30" s="669"/>
    </row>
    <row r="31" spans="1:3" ht="15" customHeight="1">
      <c r="A31" s="669"/>
      <c r="B31" s="669"/>
      <c r="C31" s="669"/>
    </row>
    <row r="32" ht="17.25" customHeight="1">
      <c r="A32" s="669"/>
    </row>
    <row r="33" spans="1:3" ht="17.25" customHeight="1">
      <c r="A33" s="669"/>
      <c r="B33" s="669"/>
      <c r="C33" s="669"/>
    </row>
    <row r="34" spans="1:3" ht="17.25" customHeight="1">
      <c r="A34" s="669"/>
      <c r="B34" s="669"/>
      <c r="C34" s="669"/>
    </row>
    <row r="35" ht="17.25" customHeight="1">
      <c r="A35" s="669"/>
    </row>
    <row r="36" ht="17.25" customHeight="1">
      <c r="A36" s="669"/>
    </row>
    <row r="37" spans="1:3" ht="17.25" customHeight="1">
      <c r="A37" s="666"/>
      <c r="B37" s="672"/>
      <c r="C37" s="673"/>
    </row>
    <row r="38" ht="17.25" customHeight="1">
      <c r="A38" s="666"/>
    </row>
    <row r="39" ht="17.25" customHeight="1">
      <c r="A39" s="669"/>
    </row>
    <row r="40" ht="17.25" customHeight="1">
      <c r="A40" s="674"/>
    </row>
    <row r="42" ht="18.75" customHeight="1"/>
    <row r="43" ht="14.25" customHeight="1"/>
    <row r="45" spans="1:2" ht="12.75">
      <c r="A45" s="676"/>
      <c r="B45" s="677"/>
    </row>
    <row r="46" ht="14.25" customHeight="1"/>
  </sheetData>
  <sheetProtection/>
  <mergeCells count="12">
    <mergeCell ref="A22:C22"/>
    <mergeCell ref="A24:C24"/>
    <mergeCell ref="A14:C14"/>
    <mergeCell ref="A15:C15"/>
    <mergeCell ref="A17:C17"/>
    <mergeCell ref="A18:C18"/>
    <mergeCell ref="A19:C19"/>
    <mergeCell ref="A20:C20"/>
    <mergeCell ref="A8:C8"/>
    <mergeCell ref="A10:C10"/>
    <mergeCell ref="A12:C12"/>
    <mergeCell ref="A13:C13"/>
  </mergeCells>
  <printOptions/>
  <pageMargins left="0.7480314960629921" right="0.31496062992125984" top="0.82" bottom="0.5" header="0.5118110236220472" footer="0.34"/>
  <pageSetup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indexed="13"/>
  </sheetPr>
  <dimension ref="A1:X257"/>
  <sheetViews>
    <sheetView zoomScale="75" zoomScaleNormal="75" workbookViewId="0" topLeftCell="A1">
      <selection activeCell="B81" sqref="B81"/>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679</v>
      </c>
      <c r="B3" s="758"/>
      <c r="C3" s="758"/>
      <c r="D3" s="758"/>
      <c r="E3" s="758"/>
      <c r="F3" s="758"/>
      <c r="G3" s="758"/>
      <c r="H3" s="758"/>
      <c r="I3" s="758"/>
      <c r="J3" s="758"/>
      <c r="K3" s="758"/>
      <c r="L3" s="758"/>
      <c r="M3" s="758"/>
      <c r="N3" s="758"/>
      <c r="O3" s="758"/>
      <c r="P3" s="758"/>
    </row>
    <row r="4" spans="1:16" s="210" customFormat="1" ht="15">
      <c r="A4" s="759" t="s">
        <v>680</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P76</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33" customHeight="1">
      <c r="A18" s="384" t="s">
        <v>2025</v>
      </c>
      <c r="B18" s="399" t="s">
        <v>681</v>
      </c>
      <c r="C18" s="394" t="s">
        <v>682</v>
      </c>
      <c r="D18" s="400" t="s">
        <v>143</v>
      </c>
      <c r="E18" s="401">
        <v>1</v>
      </c>
      <c r="F18" s="335"/>
      <c r="G18" s="336"/>
      <c r="H18" s="337"/>
      <c r="I18" s="338"/>
      <c r="J18" s="336"/>
      <c r="K18" s="230"/>
      <c r="L18" s="183"/>
      <c r="M18" s="183"/>
      <c r="N18" s="183"/>
      <c r="O18" s="183"/>
      <c r="P18" s="231"/>
    </row>
    <row r="19" spans="1:16" s="232" customFormat="1" ht="33" customHeight="1">
      <c r="A19" s="384" t="s">
        <v>2037</v>
      </c>
      <c r="B19" s="399" t="s">
        <v>681</v>
      </c>
      <c r="C19" s="394" t="s">
        <v>683</v>
      </c>
      <c r="D19" s="400" t="s">
        <v>143</v>
      </c>
      <c r="E19" s="401">
        <v>1</v>
      </c>
      <c r="F19" s="335"/>
      <c r="G19" s="336"/>
      <c r="H19" s="337"/>
      <c r="I19" s="338"/>
      <c r="J19" s="336"/>
      <c r="K19" s="230"/>
      <c r="L19" s="183"/>
      <c r="M19" s="183"/>
      <c r="N19" s="183"/>
      <c r="O19" s="183"/>
      <c r="P19" s="231"/>
    </row>
    <row r="20" spans="1:16" s="232" customFormat="1" ht="18" customHeight="1">
      <c r="A20" s="384" t="s">
        <v>942</v>
      </c>
      <c r="B20" s="399" t="s">
        <v>684</v>
      </c>
      <c r="C20" s="394" t="s">
        <v>685</v>
      </c>
      <c r="D20" s="400" t="s">
        <v>143</v>
      </c>
      <c r="E20" s="401">
        <v>1</v>
      </c>
      <c r="F20" s="335"/>
      <c r="G20" s="336"/>
      <c r="H20" s="337"/>
      <c r="I20" s="338"/>
      <c r="J20" s="336"/>
      <c r="K20" s="230"/>
      <c r="L20" s="183"/>
      <c r="M20" s="183"/>
      <c r="N20" s="183"/>
      <c r="O20" s="183"/>
      <c r="P20" s="231"/>
    </row>
    <row r="21" spans="1:16" s="232" customFormat="1" ht="18" customHeight="1">
      <c r="A21" s="384" t="s">
        <v>957</v>
      </c>
      <c r="B21" s="399" t="s">
        <v>684</v>
      </c>
      <c r="C21" s="394" t="s">
        <v>686</v>
      </c>
      <c r="D21" s="400" t="s">
        <v>143</v>
      </c>
      <c r="E21" s="401">
        <v>1</v>
      </c>
      <c r="F21" s="335"/>
      <c r="G21" s="336"/>
      <c r="H21" s="337"/>
      <c r="I21" s="338"/>
      <c r="J21" s="336"/>
      <c r="K21" s="230"/>
      <c r="L21" s="183"/>
      <c r="M21" s="183"/>
      <c r="N21" s="183"/>
      <c r="O21" s="183"/>
      <c r="P21" s="231"/>
    </row>
    <row r="22" spans="1:16" s="232" customFormat="1" ht="18" customHeight="1">
      <c r="A22" s="384" t="s">
        <v>148</v>
      </c>
      <c r="B22" s="399" t="s">
        <v>687</v>
      </c>
      <c r="C22" s="394" t="s">
        <v>688</v>
      </c>
      <c r="D22" s="400" t="s">
        <v>143</v>
      </c>
      <c r="E22" s="401">
        <v>3</v>
      </c>
      <c r="F22" s="335"/>
      <c r="G22" s="336"/>
      <c r="H22" s="337"/>
      <c r="I22" s="338"/>
      <c r="J22" s="336"/>
      <c r="K22" s="230"/>
      <c r="L22" s="183"/>
      <c r="M22" s="183"/>
      <c r="N22" s="183"/>
      <c r="O22" s="183"/>
      <c r="P22" s="231"/>
    </row>
    <row r="23" spans="1:16" s="232" customFormat="1" ht="18" customHeight="1">
      <c r="A23" s="384" t="s">
        <v>959</v>
      </c>
      <c r="B23" s="399" t="s">
        <v>687</v>
      </c>
      <c r="C23" s="394" t="s">
        <v>689</v>
      </c>
      <c r="D23" s="400" t="s">
        <v>143</v>
      </c>
      <c r="E23" s="401">
        <v>1</v>
      </c>
      <c r="F23" s="335"/>
      <c r="G23" s="336"/>
      <c r="H23" s="337"/>
      <c r="I23" s="338"/>
      <c r="J23" s="336"/>
      <c r="K23" s="230"/>
      <c r="L23" s="183"/>
      <c r="M23" s="183"/>
      <c r="N23" s="183"/>
      <c r="O23" s="183"/>
      <c r="P23" s="231"/>
    </row>
    <row r="24" spans="1:16" s="232" customFormat="1" ht="18" customHeight="1">
      <c r="A24" s="384" t="s">
        <v>960</v>
      </c>
      <c r="B24" s="399" t="s">
        <v>687</v>
      </c>
      <c r="C24" s="394" t="s">
        <v>690</v>
      </c>
      <c r="D24" s="400" t="s">
        <v>143</v>
      </c>
      <c r="E24" s="401">
        <v>1</v>
      </c>
      <c r="F24" s="335"/>
      <c r="G24" s="336"/>
      <c r="H24" s="337"/>
      <c r="I24" s="338"/>
      <c r="J24" s="336"/>
      <c r="K24" s="230"/>
      <c r="L24" s="183"/>
      <c r="M24" s="183"/>
      <c r="N24" s="183"/>
      <c r="O24" s="183"/>
      <c r="P24" s="231"/>
    </row>
    <row r="25" spans="1:16" s="232" customFormat="1" ht="18" customHeight="1">
      <c r="A25" s="384" t="s">
        <v>962</v>
      </c>
      <c r="B25" s="399" t="s">
        <v>691</v>
      </c>
      <c r="C25" s="394" t="s">
        <v>692</v>
      </c>
      <c r="D25" s="400" t="s">
        <v>143</v>
      </c>
      <c r="E25" s="401">
        <v>1</v>
      </c>
      <c r="F25" s="335"/>
      <c r="G25" s="336"/>
      <c r="H25" s="337"/>
      <c r="I25" s="338"/>
      <c r="J25" s="336"/>
      <c r="K25" s="230"/>
      <c r="L25" s="183"/>
      <c r="M25" s="183"/>
      <c r="N25" s="183"/>
      <c r="O25" s="183"/>
      <c r="P25" s="231"/>
    </row>
    <row r="26" spans="1:16" s="232" customFormat="1" ht="18" customHeight="1">
      <c r="A26" s="384" t="s">
        <v>2051</v>
      </c>
      <c r="B26" s="399" t="s">
        <v>691</v>
      </c>
      <c r="C26" s="394" t="s">
        <v>693</v>
      </c>
      <c r="D26" s="400" t="s">
        <v>143</v>
      </c>
      <c r="E26" s="401">
        <v>1</v>
      </c>
      <c r="F26" s="335"/>
      <c r="G26" s="336"/>
      <c r="H26" s="337"/>
      <c r="I26" s="338"/>
      <c r="J26" s="336"/>
      <c r="K26" s="230"/>
      <c r="L26" s="183"/>
      <c r="M26" s="183"/>
      <c r="N26" s="183"/>
      <c r="O26" s="183"/>
      <c r="P26" s="231"/>
    </row>
    <row r="27" spans="1:16" s="232" customFormat="1" ht="18" customHeight="1">
      <c r="A27" s="384" t="s">
        <v>237</v>
      </c>
      <c r="B27" s="399" t="s">
        <v>691</v>
      </c>
      <c r="C27" s="394" t="s">
        <v>694</v>
      </c>
      <c r="D27" s="400" t="s">
        <v>143</v>
      </c>
      <c r="E27" s="401">
        <v>1</v>
      </c>
      <c r="F27" s="335"/>
      <c r="G27" s="336"/>
      <c r="H27" s="337"/>
      <c r="I27" s="338"/>
      <c r="J27" s="336"/>
      <c r="K27" s="230"/>
      <c r="L27" s="183"/>
      <c r="M27" s="183"/>
      <c r="N27" s="183"/>
      <c r="O27" s="183"/>
      <c r="P27" s="231"/>
    </row>
    <row r="28" spans="1:16" s="232" customFormat="1" ht="18" customHeight="1">
      <c r="A28" s="384" t="s">
        <v>2055</v>
      </c>
      <c r="B28" s="399" t="s">
        <v>695</v>
      </c>
      <c r="C28" s="394" t="s">
        <v>696</v>
      </c>
      <c r="D28" s="400" t="s">
        <v>143</v>
      </c>
      <c r="E28" s="397">
        <v>17</v>
      </c>
      <c r="F28" s="335"/>
      <c r="G28" s="336"/>
      <c r="H28" s="337"/>
      <c r="I28" s="338"/>
      <c r="J28" s="336"/>
      <c r="K28" s="230"/>
      <c r="L28" s="183"/>
      <c r="M28" s="183"/>
      <c r="N28" s="183"/>
      <c r="O28" s="183"/>
      <c r="P28" s="231"/>
    </row>
    <row r="29" spans="1:16" s="232" customFormat="1" ht="18" customHeight="1">
      <c r="A29" s="384" t="s">
        <v>2058</v>
      </c>
      <c r="B29" s="399" t="s">
        <v>697</v>
      </c>
      <c r="C29" s="394" t="s">
        <v>698</v>
      </c>
      <c r="D29" s="400" t="s">
        <v>143</v>
      </c>
      <c r="E29" s="397">
        <v>6</v>
      </c>
      <c r="F29" s="335"/>
      <c r="G29" s="336"/>
      <c r="H29" s="337"/>
      <c r="I29" s="338"/>
      <c r="J29" s="336"/>
      <c r="K29" s="230"/>
      <c r="L29" s="183"/>
      <c r="M29" s="183"/>
      <c r="N29" s="183"/>
      <c r="O29" s="183"/>
      <c r="P29" s="231"/>
    </row>
    <row r="30" spans="1:16" s="232" customFormat="1" ht="18" customHeight="1">
      <c r="A30" s="384" t="s">
        <v>2090</v>
      </c>
      <c r="B30" s="399" t="s">
        <v>697</v>
      </c>
      <c r="C30" s="394" t="s">
        <v>699</v>
      </c>
      <c r="D30" s="400" t="s">
        <v>143</v>
      </c>
      <c r="E30" s="397">
        <v>7</v>
      </c>
      <c r="F30" s="335"/>
      <c r="G30" s="336"/>
      <c r="H30" s="337"/>
      <c r="I30" s="338"/>
      <c r="J30" s="336"/>
      <c r="K30" s="230"/>
      <c r="L30" s="183"/>
      <c r="M30" s="183"/>
      <c r="N30" s="183"/>
      <c r="O30" s="183"/>
      <c r="P30" s="231"/>
    </row>
    <row r="31" spans="1:16" s="232" customFormat="1" ht="18" customHeight="1">
      <c r="A31" s="384" t="s">
        <v>2092</v>
      </c>
      <c r="B31" s="589" t="s">
        <v>697</v>
      </c>
      <c r="C31" s="593" t="s">
        <v>700</v>
      </c>
      <c r="D31" s="594" t="s">
        <v>143</v>
      </c>
      <c r="E31" s="595">
        <v>6</v>
      </c>
      <c r="F31" s="463"/>
      <c r="G31" s="464"/>
      <c r="H31" s="465"/>
      <c r="I31" s="466"/>
      <c r="J31" s="464"/>
      <c r="K31" s="238"/>
      <c r="L31" s="190"/>
      <c r="M31" s="190"/>
      <c r="N31" s="190"/>
      <c r="O31" s="190"/>
      <c r="P31" s="239"/>
    </row>
    <row r="32" spans="1:16" s="232" customFormat="1" ht="18" customHeight="1">
      <c r="A32" s="384" t="s">
        <v>2094</v>
      </c>
      <c r="B32" s="399" t="s">
        <v>697</v>
      </c>
      <c r="C32" s="394" t="s">
        <v>701</v>
      </c>
      <c r="D32" s="400" t="s">
        <v>143</v>
      </c>
      <c r="E32" s="397">
        <v>8</v>
      </c>
      <c r="F32" s="335"/>
      <c r="G32" s="336"/>
      <c r="H32" s="337"/>
      <c r="I32" s="338"/>
      <c r="J32" s="336"/>
      <c r="K32" s="230"/>
      <c r="L32" s="183"/>
      <c r="M32" s="183"/>
      <c r="N32" s="183"/>
      <c r="O32" s="183"/>
      <c r="P32" s="231"/>
    </row>
    <row r="33" spans="1:16" s="232" customFormat="1" ht="18" customHeight="1">
      <c r="A33" s="384" t="s">
        <v>2096</v>
      </c>
      <c r="B33" s="399" t="s">
        <v>695</v>
      </c>
      <c r="C33" s="394" t="s">
        <v>702</v>
      </c>
      <c r="D33" s="400" t="s">
        <v>143</v>
      </c>
      <c r="E33" s="397">
        <v>2</v>
      </c>
      <c r="F33" s="335"/>
      <c r="G33" s="336"/>
      <c r="H33" s="337"/>
      <c r="I33" s="338"/>
      <c r="J33" s="336"/>
      <c r="K33" s="230"/>
      <c r="L33" s="183"/>
      <c r="M33" s="183"/>
      <c r="N33" s="183"/>
      <c r="O33" s="183"/>
      <c r="P33" s="231"/>
    </row>
    <row r="34" spans="1:16" s="232" customFormat="1" ht="18" customHeight="1">
      <c r="A34" s="384" t="s">
        <v>2098</v>
      </c>
      <c r="B34" s="399" t="s">
        <v>695</v>
      </c>
      <c r="C34" s="394" t="s">
        <v>703</v>
      </c>
      <c r="D34" s="400" t="s">
        <v>143</v>
      </c>
      <c r="E34" s="397">
        <v>1</v>
      </c>
      <c r="F34" s="335"/>
      <c r="G34" s="336"/>
      <c r="H34" s="337"/>
      <c r="I34" s="338"/>
      <c r="J34" s="336"/>
      <c r="K34" s="230"/>
      <c r="L34" s="183"/>
      <c r="M34" s="183"/>
      <c r="N34" s="183"/>
      <c r="O34" s="183"/>
      <c r="P34" s="231"/>
    </row>
    <row r="35" spans="1:16" s="232" customFormat="1" ht="18" customHeight="1">
      <c r="A35" s="384" t="s">
        <v>2100</v>
      </c>
      <c r="B35" s="399" t="s">
        <v>695</v>
      </c>
      <c r="C35" s="394" t="s">
        <v>704</v>
      </c>
      <c r="D35" s="400" t="s">
        <v>143</v>
      </c>
      <c r="E35" s="397">
        <v>1</v>
      </c>
      <c r="F35" s="335"/>
      <c r="G35" s="336"/>
      <c r="H35" s="337"/>
      <c r="I35" s="338"/>
      <c r="J35" s="336"/>
      <c r="K35" s="230"/>
      <c r="L35" s="183"/>
      <c r="M35" s="183"/>
      <c r="N35" s="183"/>
      <c r="O35" s="183"/>
      <c r="P35" s="231"/>
    </row>
    <row r="36" spans="1:16" s="232" customFormat="1" ht="18" customHeight="1">
      <c r="A36" s="384" t="s">
        <v>2102</v>
      </c>
      <c r="B36" s="399" t="s">
        <v>705</v>
      </c>
      <c r="C36" s="394" t="s">
        <v>706</v>
      </c>
      <c r="D36" s="400" t="s">
        <v>143</v>
      </c>
      <c r="E36" s="397">
        <v>2</v>
      </c>
      <c r="F36" s="335"/>
      <c r="G36" s="336"/>
      <c r="H36" s="337"/>
      <c r="I36" s="338"/>
      <c r="J36" s="336"/>
      <c r="K36" s="230"/>
      <c r="L36" s="183"/>
      <c r="M36" s="183"/>
      <c r="N36" s="183"/>
      <c r="O36" s="183"/>
      <c r="P36" s="231"/>
    </row>
    <row r="37" spans="1:16" s="232" customFormat="1" ht="18" customHeight="1">
      <c r="A37" s="384" t="s">
        <v>2105</v>
      </c>
      <c r="B37" s="399" t="s">
        <v>707</v>
      </c>
      <c r="C37" s="394" t="s">
        <v>708</v>
      </c>
      <c r="D37" s="400" t="s">
        <v>143</v>
      </c>
      <c r="E37" s="402">
        <v>1</v>
      </c>
      <c r="F37" s="335"/>
      <c r="G37" s="336"/>
      <c r="H37" s="337"/>
      <c r="I37" s="338"/>
      <c r="J37" s="336"/>
      <c r="K37" s="230"/>
      <c r="L37" s="183"/>
      <c r="M37" s="183"/>
      <c r="N37" s="183"/>
      <c r="O37" s="183"/>
      <c r="P37" s="231"/>
    </row>
    <row r="38" spans="1:16" s="232" customFormat="1" ht="18" customHeight="1">
      <c r="A38" s="384" t="s">
        <v>2107</v>
      </c>
      <c r="B38" s="399" t="s">
        <v>707</v>
      </c>
      <c r="C38" s="394" t="s">
        <v>709</v>
      </c>
      <c r="D38" s="400" t="s">
        <v>143</v>
      </c>
      <c r="E38" s="397">
        <v>1</v>
      </c>
      <c r="F38" s="335"/>
      <c r="G38" s="336"/>
      <c r="H38" s="337"/>
      <c r="I38" s="338"/>
      <c r="J38" s="336"/>
      <c r="K38" s="230"/>
      <c r="L38" s="183"/>
      <c r="M38" s="183"/>
      <c r="N38" s="183"/>
      <c r="O38" s="183"/>
      <c r="P38" s="231"/>
    </row>
    <row r="39" spans="1:16" s="232" customFormat="1" ht="18" customHeight="1">
      <c r="A39" s="384" t="s">
        <v>2109</v>
      </c>
      <c r="B39" s="399" t="s">
        <v>707</v>
      </c>
      <c r="C39" s="394" t="s">
        <v>710</v>
      </c>
      <c r="D39" s="400" t="s">
        <v>143</v>
      </c>
      <c r="E39" s="397">
        <v>1</v>
      </c>
      <c r="F39" s="335"/>
      <c r="G39" s="336"/>
      <c r="H39" s="337"/>
      <c r="I39" s="338"/>
      <c r="J39" s="336"/>
      <c r="K39" s="230"/>
      <c r="L39" s="183"/>
      <c r="M39" s="183"/>
      <c r="N39" s="183"/>
      <c r="O39" s="183"/>
      <c r="P39" s="231"/>
    </row>
    <row r="40" spans="1:16" s="232" customFormat="1" ht="18" customHeight="1">
      <c r="A40" s="384" t="s">
        <v>2111</v>
      </c>
      <c r="B40" s="399" t="s">
        <v>1956</v>
      </c>
      <c r="C40" s="394" t="s">
        <v>711</v>
      </c>
      <c r="D40" s="400" t="s">
        <v>143</v>
      </c>
      <c r="E40" s="397">
        <v>1</v>
      </c>
      <c r="F40" s="335"/>
      <c r="G40" s="336"/>
      <c r="H40" s="337"/>
      <c r="I40" s="338"/>
      <c r="J40" s="336"/>
      <c r="K40" s="230"/>
      <c r="L40" s="183"/>
      <c r="M40" s="183"/>
      <c r="N40" s="183"/>
      <c r="O40" s="183"/>
      <c r="P40" s="231"/>
    </row>
    <row r="41" spans="1:16" s="232" customFormat="1" ht="18" customHeight="1">
      <c r="A41" s="384" t="s">
        <v>2113</v>
      </c>
      <c r="B41" s="399" t="s">
        <v>1956</v>
      </c>
      <c r="C41" s="394" t="s">
        <v>712</v>
      </c>
      <c r="D41" s="400" t="s">
        <v>143</v>
      </c>
      <c r="E41" s="397">
        <v>1</v>
      </c>
      <c r="F41" s="335"/>
      <c r="G41" s="336"/>
      <c r="H41" s="337"/>
      <c r="I41" s="338"/>
      <c r="J41" s="336"/>
      <c r="K41" s="230"/>
      <c r="L41" s="183"/>
      <c r="M41" s="183"/>
      <c r="N41" s="183"/>
      <c r="O41" s="183"/>
      <c r="P41" s="231"/>
    </row>
    <row r="42" spans="1:16" s="232" customFormat="1" ht="18" customHeight="1">
      <c r="A42" s="384" t="s">
        <v>2115</v>
      </c>
      <c r="B42" s="399" t="s">
        <v>1956</v>
      </c>
      <c r="C42" s="394" t="s">
        <v>713</v>
      </c>
      <c r="D42" s="400" t="s">
        <v>143</v>
      </c>
      <c r="E42" s="397">
        <v>1</v>
      </c>
      <c r="F42" s="335"/>
      <c r="G42" s="336"/>
      <c r="H42" s="337"/>
      <c r="I42" s="338"/>
      <c r="J42" s="336"/>
      <c r="K42" s="230"/>
      <c r="L42" s="183"/>
      <c r="M42" s="183"/>
      <c r="N42" s="183"/>
      <c r="O42" s="183"/>
      <c r="P42" s="231"/>
    </row>
    <row r="43" spans="1:16" s="232" customFormat="1" ht="18" customHeight="1">
      <c r="A43" s="384" t="s">
        <v>2117</v>
      </c>
      <c r="B43" s="399" t="s">
        <v>714</v>
      </c>
      <c r="C43" s="395" t="s">
        <v>715</v>
      </c>
      <c r="D43" s="400" t="s">
        <v>143</v>
      </c>
      <c r="E43" s="397">
        <v>1</v>
      </c>
      <c r="F43" s="335"/>
      <c r="G43" s="336"/>
      <c r="H43" s="337"/>
      <c r="I43" s="338"/>
      <c r="J43" s="336"/>
      <c r="K43" s="230"/>
      <c r="L43" s="183"/>
      <c r="M43" s="183"/>
      <c r="N43" s="183"/>
      <c r="O43" s="183"/>
      <c r="P43" s="231"/>
    </row>
    <row r="44" spans="1:16" s="232" customFormat="1" ht="30" customHeight="1">
      <c r="A44" s="384" t="s">
        <v>2119</v>
      </c>
      <c r="B44" s="399" t="s">
        <v>1787</v>
      </c>
      <c r="C44" s="395" t="s">
        <v>716</v>
      </c>
      <c r="D44" s="400" t="s">
        <v>143</v>
      </c>
      <c r="E44" s="397">
        <v>1</v>
      </c>
      <c r="F44" s="335"/>
      <c r="G44" s="336"/>
      <c r="H44" s="337"/>
      <c r="I44" s="338"/>
      <c r="J44" s="336"/>
      <c r="K44" s="230"/>
      <c r="L44" s="183"/>
      <c r="M44" s="183"/>
      <c r="N44" s="183"/>
      <c r="O44" s="183"/>
      <c r="P44" s="231"/>
    </row>
    <row r="45" spans="1:16" s="232" customFormat="1" ht="18" customHeight="1">
      <c r="A45" s="384" t="s">
        <v>2121</v>
      </c>
      <c r="B45" s="399" t="s">
        <v>717</v>
      </c>
      <c r="C45" s="395" t="s">
        <v>718</v>
      </c>
      <c r="D45" s="400" t="s">
        <v>143</v>
      </c>
      <c r="E45" s="397">
        <v>1</v>
      </c>
      <c r="F45" s="335"/>
      <c r="G45" s="336"/>
      <c r="H45" s="337"/>
      <c r="I45" s="338"/>
      <c r="J45" s="336"/>
      <c r="K45" s="230"/>
      <c r="L45" s="183"/>
      <c r="M45" s="183"/>
      <c r="N45" s="183"/>
      <c r="O45" s="183"/>
      <c r="P45" s="231"/>
    </row>
    <row r="46" spans="1:16" s="232" customFormat="1" ht="30" customHeight="1">
      <c r="A46" s="384" t="s">
        <v>2123</v>
      </c>
      <c r="B46" s="399" t="s">
        <v>719</v>
      </c>
      <c r="C46" s="395" t="s">
        <v>720</v>
      </c>
      <c r="D46" s="400" t="s">
        <v>143</v>
      </c>
      <c r="E46" s="397">
        <v>1</v>
      </c>
      <c r="F46" s="335"/>
      <c r="G46" s="336"/>
      <c r="H46" s="337"/>
      <c r="I46" s="338"/>
      <c r="J46" s="336"/>
      <c r="K46" s="230"/>
      <c r="L46" s="183"/>
      <c r="M46" s="183"/>
      <c r="N46" s="183"/>
      <c r="O46" s="183"/>
      <c r="P46" s="231"/>
    </row>
    <row r="47" spans="1:16" s="232" customFormat="1" ht="18" customHeight="1">
      <c r="A47" s="384" t="s">
        <v>2126</v>
      </c>
      <c r="B47" s="399" t="s">
        <v>721</v>
      </c>
      <c r="C47" s="394" t="s">
        <v>722</v>
      </c>
      <c r="D47" s="400" t="s">
        <v>143</v>
      </c>
      <c r="E47" s="397">
        <v>1</v>
      </c>
      <c r="F47" s="335"/>
      <c r="G47" s="336"/>
      <c r="H47" s="337"/>
      <c r="I47" s="338"/>
      <c r="J47" s="336"/>
      <c r="K47" s="230"/>
      <c r="L47" s="183"/>
      <c r="M47" s="183"/>
      <c r="N47" s="183"/>
      <c r="O47" s="183"/>
      <c r="P47" s="231"/>
    </row>
    <row r="48" spans="1:16" s="232" customFormat="1" ht="18" customHeight="1">
      <c r="A48" s="384" t="s">
        <v>2127</v>
      </c>
      <c r="B48" s="399" t="s">
        <v>721</v>
      </c>
      <c r="C48" s="394" t="s">
        <v>723</v>
      </c>
      <c r="D48" s="400" t="s">
        <v>143</v>
      </c>
      <c r="E48" s="397">
        <v>1</v>
      </c>
      <c r="F48" s="335"/>
      <c r="G48" s="336"/>
      <c r="H48" s="337"/>
      <c r="I48" s="338"/>
      <c r="J48" s="336"/>
      <c r="K48" s="230"/>
      <c r="L48" s="183"/>
      <c r="M48" s="183"/>
      <c r="N48" s="183"/>
      <c r="O48" s="183"/>
      <c r="P48" s="231"/>
    </row>
    <row r="49" spans="1:16" s="232" customFormat="1" ht="30" customHeight="1">
      <c r="A49" s="384" t="s">
        <v>2129</v>
      </c>
      <c r="B49" s="399" t="s">
        <v>724</v>
      </c>
      <c r="C49" s="395" t="s">
        <v>725</v>
      </c>
      <c r="D49" s="400" t="s">
        <v>143</v>
      </c>
      <c r="E49" s="397">
        <v>1</v>
      </c>
      <c r="F49" s="335"/>
      <c r="G49" s="336"/>
      <c r="H49" s="337"/>
      <c r="I49" s="338"/>
      <c r="J49" s="336"/>
      <c r="K49" s="230"/>
      <c r="L49" s="183"/>
      <c r="M49" s="183"/>
      <c r="N49" s="183"/>
      <c r="O49" s="183"/>
      <c r="P49" s="231"/>
    </row>
    <row r="50" spans="1:16" s="232" customFormat="1" ht="30" customHeight="1">
      <c r="A50" s="384" t="s">
        <v>2131</v>
      </c>
      <c r="B50" s="399" t="s">
        <v>726</v>
      </c>
      <c r="C50" s="395" t="s">
        <v>727</v>
      </c>
      <c r="D50" s="400" t="s">
        <v>143</v>
      </c>
      <c r="E50" s="397">
        <v>1</v>
      </c>
      <c r="F50" s="335"/>
      <c r="G50" s="336"/>
      <c r="H50" s="337"/>
      <c r="I50" s="338"/>
      <c r="J50" s="336"/>
      <c r="K50" s="230"/>
      <c r="L50" s="183"/>
      <c r="M50" s="183"/>
      <c r="N50" s="183"/>
      <c r="O50" s="183"/>
      <c r="P50" s="231"/>
    </row>
    <row r="51" spans="1:16" s="232" customFormat="1" ht="30" customHeight="1">
      <c r="A51" s="384" t="s">
        <v>2133</v>
      </c>
      <c r="B51" s="399" t="s">
        <v>728</v>
      </c>
      <c r="C51" s="395" t="s">
        <v>729</v>
      </c>
      <c r="D51" s="400" t="s">
        <v>143</v>
      </c>
      <c r="E51" s="397">
        <v>1</v>
      </c>
      <c r="F51" s="335"/>
      <c r="G51" s="336"/>
      <c r="H51" s="337"/>
      <c r="I51" s="338"/>
      <c r="J51" s="336"/>
      <c r="K51" s="230"/>
      <c r="L51" s="183"/>
      <c r="M51" s="183"/>
      <c r="N51" s="183"/>
      <c r="O51" s="183"/>
      <c r="P51" s="231"/>
    </row>
    <row r="52" spans="1:16" s="232" customFormat="1" ht="18" customHeight="1">
      <c r="A52" s="384" t="s">
        <v>2135</v>
      </c>
      <c r="B52" s="589" t="s">
        <v>730</v>
      </c>
      <c r="C52" s="593" t="s">
        <v>731</v>
      </c>
      <c r="D52" s="594" t="s">
        <v>143</v>
      </c>
      <c r="E52" s="595">
        <v>2</v>
      </c>
      <c r="F52" s="463"/>
      <c r="G52" s="464"/>
      <c r="H52" s="465"/>
      <c r="I52" s="466"/>
      <c r="J52" s="464"/>
      <c r="K52" s="238"/>
      <c r="L52" s="190"/>
      <c r="M52" s="190"/>
      <c r="N52" s="190"/>
      <c r="O52" s="190"/>
      <c r="P52" s="239"/>
    </row>
    <row r="53" spans="1:16" s="232" customFormat="1" ht="18" customHeight="1">
      <c r="A53" s="384" t="s">
        <v>2137</v>
      </c>
      <c r="B53" s="399" t="s">
        <v>730</v>
      </c>
      <c r="C53" s="394" t="s">
        <v>732</v>
      </c>
      <c r="D53" s="400" t="s">
        <v>143</v>
      </c>
      <c r="E53" s="397">
        <v>2</v>
      </c>
      <c r="F53" s="335"/>
      <c r="G53" s="336"/>
      <c r="H53" s="337"/>
      <c r="I53" s="338"/>
      <c r="J53" s="336"/>
      <c r="K53" s="230"/>
      <c r="L53" s="183"/>
      <c r="M53" s="183"/>
      <c r="N53" s="183"/>
      <c r="O53" s="183"/>
      <c r="P53" s="231"/>
    </row>
    <row r="54" spans="1:16" s="232" customFormat="1" ht="18" customHeight="1">
      <c r="A54" s="384" t="s">
        <v>2139</v>
      </c>
      <c r="B54" s="399" t="s">
        <v>1962</v>
      </c>
      <c r="C54" s="394" t="s">
        <v>733</v>
      </c>
      <c r="D54" s="400" t="s">
        <v>143</v>
      </c>
      <c r="E54" s="397">
        <v>4</v>
      </c>
      <c r="F54" s="335"/>
      <c r="G54" s="336"/>
      <c r="H54" s="337"/>
      <c r="I54" s="338"/>
      <c r="J54" s="336"/>
      <c r="K54" s="230"/>
      <c r="L54" s="183"/>
      <c r="M54" s="183"/>
      <c r="N54" s="183"/>
      <c r="O54" s="183"/>
      <c r="P54" s="231"/>
    </row>
    <row r="55" spans="1:16" s="232" customFormat="1" ht="18" customHeight="1">
      <c r="A55" s="384" t="s">
        <v>2141</v>
      </c>
      <c r="B55" s="399" t="s">
        <v>1962</v>
      </c>
      <c r="C55" s="394" t="s">
        <v>734</v>
      </c>
      <c r="D55" s="400" t="s">
        <v>143</v>
      </c>
      <c r="E55" s="397">
        <v>3</v>
      </c>
      <c r="F55" s="335"/>
      <c r="G55" s="336"/>
      <c r="H55" s="337"/>
      <c r="I55" s="338"/>
      <c r="J55" s="336"/>
      <c r="K55" s="230"/>
      <c r="L55" s="183"/>
      <c r="M55" s="183"/>
      <c r="N55" s="183"/>
      <c r="O55" s="183"/>
      <c r="P55" s="231"/>
    </row>
    <row r="56" spans="1:16" s="232" customFormat="1" ht="18" customHeight="1">
      <c r="A56" s="384" t="s">
        <v>2143</v>
      </c>
      <c r="B56" s="399" t="s">
        <v>1794</v>
      </c>
      <c r="C56" s="394" t="s">
        <v>735</v>
      </c>
      <c r="D56" s="400" t="s">
        <v>143</v>
      </c>
      <c r="E56" s="401">
        <v>2</v>
      </c>
      <c r="F56" s="335"/>
      <c r="G56" s="336"/>
      <c r="H56" s="337"/>
      <c r="I56" s="338"/>
      <c r="J56" s="336"/>
      <c r="K56" s="230"/>
      <c r="L56" s="183"/>
      <c r="M56" s="183"/>
      <c r="N56" s="183"/>
      <c r="O56" s="183"/>
      <c r="P56" s="231"/>
    </row>
    <row r="57" spans="1:16" s="232" customFormat="1" ht="18" customHeight="1">
      <c r="A57" s="384" t="s">
        <v>2145</v>
      </c>
      <c r="B57" s="399" t="s">
        <v>1787</v>
      </c>
      <c r="C57" s="394" t="s">
        <v>736</v>
      </c>
      <c r="D57" s="400" t="s">
        <v>143</v>
      </c>
      <c r="E57" s="401">
        <v>2</v>
      </c>
      <c r="F57" s="335"/>
      <c r="G57" s="336"/>
      <c r="H57" s="337"/>
      <c r="I57" s="338"/>
      <c r="J57" s="336"/>
      <c r="K57" s="230"/>
      <c r="L57" s="183"/>
      <c r="M57" s="183"/>
      <c r="N57" s="183"/>
      <c r="O57" s="183"/>
      <c r="P57" s="231"/>
    </row>
    <row r="58" spans="1:16" s="232" customFormat="1" ht="18" customHeight="1">
      <c r="A58" s="384" t="s">
        <v>2147</v>
      </c>
      <c r="B58" s="399" t="s">
        <v>1787</v>
      </c>
      <c r="C58" s="394" t="s">
        <v>737</v>
      </c>
      <c r="D58" s="400" t="s">
        <v>143</v>
      </c>
      <c r="E58" s="401">
        <v>3</v>
      </c>
      <c r="F58" s="335"/>
      <c r="G58" s="336"/>
      <c r="H58" s="337"/>
      <c r="I58" s="338"/>
      <c r="J58" s="336"/>
      <c r="K58" s="230"/>
      <c r="L58" s="183"/>
      <c r="M58" s="183"/>
      <c r="N58" s="183"/>
      <c r="O58" s="183"/>
      <c r="P58" s="231"/>
    </row>
    <row r="59" spans="1:16" s="232" customFormat="1" ht="18" customHeight="1">
      <c r="A59" s="384" t="s">
        <v>2149</v>
      </c>
      <c r="B59" s="399" t="s">
        <v>1787</v>
      </c>
      <c r="C59" s="394" t="s">
        <v>738</v>
      </c>
      <c r="D59" s="400" t="s">
        <v>143</v>
      </c>
      <c r="E59" s="401">
        <v>2</v>
      </c>
      <c r="F59" s="335"/>
      <c r="G59" s="336"/>
      <c r="H59" s="337"/>
      <c r="I59" s="338"/>
      <c r="J59" s="336"/>
      <c r="K59" s="230"/>
      <c r="L59" s="183"/>
      <c r="M59" s="183"/>
      <c r="N59" s="183"/>
      <c r="O59" s="183"/>
      <c r="P59" s="231"/>
    </row>
    <row r="60" spans="1:16" s="232" customFormat="1" ht="18" customHeight="1">
      <c r="A60" s="384" t="s">
        <v>2151</v>
      </c>
      <c r="B60" s="399" t="s">
        <v>1787</v>
      </c>
      <c r="C60" s="394" t="s">
        <v>739</v>
      </c>
      <c r="D60" s="400" t="s">
        <v>143</v>
      </c>
      <c r="E60" s="401">
        <v>4</v>
      </c>
      <c r="F60" s="335"/>
      <c r="G60" s="336"/>
      <c r="H60" s="337"/>
      <c r="I60" s="338"/>
      <c r="J60" s="336"/>
      <c r="K60" s="230"/>
      <c r="L60" s="183"/>
      <c r="M60" s="183"/>
      <c r="N60" s="183"/>
      <c r="O60" s="183"/>
      <c r="P60" s="231"/>
    </row>
    <row r="61" spans="1:16" s="232" customFormat="1" ht="45.75" customHeight="1">
      <c r="A61" s="384" t="s">
        <v>2153</v>
      </c>
      <c r="B61" s="399" t="s">
        <v>740</v>
      </c>
      <c r="C61" s="398" t="s">
        <v>741</v>
      </c>
      <c r="D61" s="403" t="s">
        <v>143</v>
      </c>
      <c r="E61" s="401">
        <v>1</v>
      </c>
      <c r="F61" s="335"/>
      <c r="G61" s="336"/>
      <c r="H61" s="337"/>
      <c r="I61" s="338"/>
      <c r="J61" s="336"/>
      <c r="K61" s="230"/>
      <c r="L61" s="183"/>
      <c r="M61" s="183"/>
      <c r="N61" s="183"/>
      <c r="O61" s="183"/>
      <c r="P61" s="231"/>
    </row>
    <row r="62" spans="1:16" s="232" customFormat="1" ht="45.75" customHeight="1">
      <c r="A62" s="384" t="s">
        <v>2155</v>
      </c>
      <c r="B62" s="399" t="s">
        <v>740</v>
      </c>
      <c r="C62" s="395" t="s">
        <v>742</v>
      </c>
      <c r="D62" s="400" t="s">
        <v>143</v>
      </c>
      <c r="E62" s="401">
        <v>1</v>
      </c>
      <c r="F62" s="335"/>
      <c r="G62" s="336"/>
      <c r="H62" s="337"/>
      <c r="I62" s="338"/>
      <c r="J62" s="336"/>
      <c r="K62" s="230"/>
      <c r="L62" s="183"/>
      <c r="M62" s="183"/>
      <c r="N62" s="183"/>
      <c r="O62" s="183"/>
      <c r="P62" s="231"/>
    </row>
    <row r="63" spans="1:16" s="232" customFormat="1" ht="45.75" customHeight="1">
      <c r="A63" s="384" t="s">
        <v>2157</v>
      </c>
      <c r="B63" s="399" t="s">
        <v>740</v>
      </c>
      <c r="C63" s="395" t="s">
        <v>743</v>
      </c>
      <c r="D63" s="400" t="s">
        <v>143</v>
      </c>
      <c r="E63" s="401">
        <v>1</v>
      </c>
      <c r="F63" s="335"/>
      <c r="G63" s="336"/>
      <c r="H63" s="337"/>
      <c r="I63" s="338"/>
      <c r="J63" s="336"/>
      <c r="K63" s="230"/>
      <c r="L63" s="183"/>
      <c r="M63" s="183"/>
      <c r="N63" s="183"/>
      <c r="O63" s="183"/>
      <c r="P63" s="231"/>
    </row>
    <row r="64" spans="1:16" s="232" customFormat="1" ht="33" customHeight="1">
      <c r="A64" s="384" t="s">
        <v>2159</v>
      </c>
      <c r="B64" s="399" t="s">
        <v>740</v>
      </c>
      <c r="C64" s="395" t="s">
        <v>744</v>
      </c>
      <c r="D64" s="400" t="s">
        <v>143</v>
      </c>
      <c r="E64" s="401">
        <v>1</v>
      </c>
      <c r="F64" s="335"/>
      <c r="G64" s="336"/>
      <c r="H64" s="337"/>
      <c r="I64" s="338"/>
      <c r="J64" s="336"/>
      <c r="K64" s="230"/>
      <c r="L64" s="183"/>
      <c r="M64" s="183"/>
      <c r="N64" s="183"/>
      <c r="O64" s="183"/>
      <c r="P64" s="231"/>
    </row>
    <row r="65" spans="1:16" s="232" customFormat="1" ht="33" customHeight="1">
      <c r="A65" s="384" t="s">
        <v>2161</v>
      </c>
      <c r="B65" s="399" t="s">
        <v>691</v>
      </c>
      <c r="C65" s="395" t="s">
        <v>745</v>
      </c>
      <c r="D65" s="400" t="s">
        <v>143</v>
      </c>
      <c r="E65" s="401">
        <v>1</v>
      </c>
      <c r="F65" s="335"/>
      <c r="G65" s="336"/>
      <c r="H65" s="337"/>
      <c r="I65" s="338"/>
      <c r="J65" s="336"/>
      <c r="K65" s="230"/>
      <c r="L65" s="183"/>
      <c r="M65" s="183"/>
      <c r="N65" s="183"/>
      <c r="O65" s="183"/>
      <c r="P65" s="231"/>
    </row>
    <row r="66" spans="1:16" s="232" customFormat="1" ht="33" customHeight="1">
      <c r="A66" s="384" t="s">
        <v>2163</v>
      </c>
      <c r="B66" s="399" t="s">
        <v>746</v>
      </c>
      <c r="C66" s="394" t="s">
        <v>747</v>
      </c>
      <c r="D66" s="400" t="s">
        <v>143</v>
      </c>
      <c r="E66" s="401">
        <v>1</v>
      </c>
      <c r="F66" s="335"/>
      <c r="G66" s="336"/>
      <c r="H66" s="337"/>
      <c r="I66" s="338"/>
      <c r="J66" s="336"/>
      <c r="K66" s="230"/>
      <c r="L66" s="183"/>
      <c r="M66" s="183"/>
      <c r="N66" s="183"/>
      <c r="O66" s="183"/>
      <c r="P66" s="231"/>
    </row>
    <row r="67" spans="1:16" s="232" customFormat="1" ht="33" customHeight="1">
      <c r="A67" s="384" t="s">
        <v>2165</v>
      </c>
      <c r="B67" s="399" t="s">
        <v>746</v>
      </c>
      <c r="C67" s="394" t="s">
        <v>748</v>
      </c>
      <c r="D67" s="400" t="s">
        <v>143</v>
      </c>
      <c r="E67" s="401">
        <v>1</v>
      </c>
      <c r="F67" s="335"/>
      <c r="G67" s="336"/>
      <c r="H67" s="337"/>
      <c r="I67" s="338"/>
      <c r="J67" s="336"/>
      <c r="K67" s="230"/>
      <c r="L67" s="183"/>
      <c r="M67" s="183"/>
      <c r="N67" s="183"/>
      <c r="O67" s="183"/>
      <c r="P67" s="231"/>
    </row>
    <row r="68" spans="1:16" s="232" customFormat="1" ht="18" customHeight="1">
      <c r="A68" s="384" t="s">
        <v>2167</v>
      </c>
      <c r="B68" s="399" t="s">
        <v>749</v>
      </c>
      <c r="C68" s="394" t="s">
        <v>750</v>
      </c>
      <c r="D68" s="400" t="s">
        <v>144</v>
      </c>
      <c r="E68" s="397">
        <v>12</v>
      </c>
      <c r="F68" s="335"/>
      <c r="G68" s="336"/>
      <c r="H68" s="337"/>
      <c r="I68" s="338"/>
      <c r="J68" s="336"/>
      <c r="K68" s="230"/>
      <c r="L68" s="183"/>
      <c r="M68" s="183"/>
      <c r="N68" s="183"/>
      <c r="O68" s="183"/>
      <c r="P68" s="231"/>
    </row>
    <row r="69" spans="1:16" s="232" customFormat="1" ht="18" customHeight="1">
      <c r="A69" s="384" t="s">
        <v>454</v>
      </c>
      <c r="B69" s="589" t="s">
        <v>1876</v>
      </c>
      <c r="C69" s="593" t="s">
        <v>751</v>
      </c>
      <c r="D69" s="594" t="s">
        <v>144</v>
      </c>
      <c r="E69" s="595">
        <v>12</v>
      </c>
      <c r="F69" s="463"/>
      <c r="G69" s="464"/>
      <c r="H69" s="465"/>
      <c r="I69" s="466"/>
      <c r="J69" s="464"/>
      <c r="K69" s="238"/>
      <c r="L69" s="190"/>
      <c r="M69" s="190"/>
      <c r="N69" s="190"/>
      <c r="O69" s="190"/>
      <c r="P69" s="239"/>
    </row>
    <row r="70" spans="1:16" s="232" customFormat="1" ht="18" customHeight="1">
      <c r="A70" s="384" t="s">
        <v>456</v>
      </c>
      <c r="B70" s="399" t="s">
        <v>1872</v>
      </c>
      <c r="C70" s="394" t="s">
        <v>752</v>
      </c>
      <c r="D70" s="400" t="s">
        <v>144</v>
      </c>
      <c r="E70" s="397">
        <v>12</v>
      </c>
      <c r="F70" s="335"/>
      <c r="G70" s="336"/>
      <c r="H70" s="337"/>
      <c r="I70" s="338"/>
      <c r="J70" s="336"/>
      <c r="K70" s="230"/>
      <c r="L70" s="183"/>
      <c r="M70" s="183"/>
      <c r="N70" s="183"/>
      <c r="O70" s="183"/>
      <c r="P70" s="231"/>
    </row>
    <row r="71" spans="1:16" s="232" customFormat="1" ht="18" customHeight="1">
      <c r="A71" s="384" t="s">
        <v>458</v>
      </c>
      <c r="B71" s="342" t="s">
        <v>1809</v>
      </c>
      <c r="C71" s="340" t="s">
        <v>1825</v>
      </c>
      <c r="D71" s="333" t="s">
        <v>2249</v>
      </c>
      <c r="E71" s="334">
        <v>0.36</v>
      </c>
      <c r="F71" s="335"/>
      <c r="G71" s="336"/>
      <c r="H71" s="337"/>
      <c r="I71" s="338"/>
      <c r="J71" s="336"/>
      <c r="K71" s="230"/>
      <c r="L71" s="183"/>
      <c r="M71" s="183"/>
      <c r="N71" s="183"/>
      <c r="O71" s="183"/>
      <c r="P71" s="231"/>
    </row>
    <row r="72" spans="1:16" s="232" customFormat="1" ht="18" customHeight="1">
      <c r="A72" s="384" t="s">
        <v>460</v>
      </c>
      <c r="B72" s="399" t="s">
        <v>1807</v>
      </c>
      <c r="C72" s="394" t="s">
        <v>753</v>
      </c>
      <c r="D72" s="400" t="s">
        <v>206</v>
      </c>
      <c r="E72" s="401">
        <v>1</v>
      </c>
      <c r="F72" s="335"/>
      <c r="G72" s="336"/>
      <c r="H72" s="337"/>
      <c r="I72" s="338"/>
      <c r="J72" s="336"/>
      <c r="K72" s="230"/>
      <c r="L72" s="183"/>
      <c r="M72" s="183"/>
      <c r="N72" s="183"/>
      <c r="O72" s="183"/>
      <c r="P72" s="231"/>
    </row>
    <row r="73" spans="1:16" s="232" customFormat="1" ht="18" customHeight="1" thickBot="1">
      <c r="A73" s="384" t="s">
        <v>462</v>
      </c>
      <c r="B73" s="399" t="s">
        <v>1807</v>
      </c>
      <c r="C73" s="394" t="s">
        <v>754</v>
      </c>
      <c r="D73" s="400" t="s">
        <v>206</v>
      </c>
      <c r="E73" s="397">
        <v>1</v>
      </c>
      <c r="F73" s="335"/>
      <c r="G73" s="336"/>
      <c r="H73" s="337"/>
      <c r="I73" s="338"/>
      <c r="J73" s="336"/>
      <c r="K73" s="230"/>
      <c r="L73" s="183"/>
      <c r="M73" s="183"/>
      <c r="N73" s="183"/>
      <c r="O73" s="183"/>
      <c r="P73" s="231"/>
    </row>
    <row r="74" spans="1:24" s="210" customFormat="1" ht="18" customHeight="1" thickBot="1">
      <c r="A74" s="240"/>
      <c r="B74" s="769" t="s">
        <v>145</v>
      </c>
      <c r="C74" s="769"/>
      <c r="D74" s="242" t="s">
        <v>142</v>
      </c>
      <c r="E74" s="243"/>
      <c r="F74" s="244"/>
      <c r="G74" s="244"/>
      <c r="H74" s="244"/>
      <c r="I74" s="244"/>
      <c r="J74" s="244"/>
      <c r="K74" s="244"/>
      <c r="L74" s="244">
        <f>SUM(L18:L73)</f>
        <v>0</v>
      </c>
      <c r="M74" s="245">
        <f>SUM(M18:M73)</f>
        <v>0</v>
      </c>
      <c r="N74" s="245">
        <f>SUM(N18:N73)</f>
        <v>0</v>
      </c>
      <c r="O74" s="244">
        <f>SUM(O18:O73)</f>
        <v>0</v>
      </c>
      <c r="P74" s="256">
        <f>SUM(P18:P73)</f>
        <v>0</v>
      </c>
      <c r="Q74" s="232"/>
      <c r="R74" s="232"/>
      <c r="S74" s="232"/>
      <c r="T74" s="232"/>
      <c r="U74" s="232"/>
      <c r="V74" s="232"/>
      <c r="W74" s="232"/>
      <c r="X74" s="232"/>
    </row>
    <row r="75" spans="1:24" s="210" customFormat="1" ht="15" customHeight="1" thickBot="1">
      <c r="A75" s="246"/>
      <c r="B75" s="247"/>
      <c r="C75" s="247" t="s">
        <v>146</v>
      </c>
      <c r="D75" s="248" t="s">
        <v>147</v>
      </c>
      <c r="E75" s="249"/>
      <c r="F75" s="247"/>
      <c r="G75" s="247"/>
      <c r="H75" s="247"/>
      <c r="I75" s="247"/>
      <c r="J75" s="247"/>
      <c r="K75" s="247"/>
      <c r="L75" s="227"/>
      <c r="M75" s="234"/>
      <c r="N75" s="234">
        <f>ROUND(N74*0.05,2)</f>
        <v>0</v>
      </c>
      <c r="O75" s="183"/>
      <c r="P75" s="257">
        <f>SUM(N75:O75)</f>
        <v>0</v>
      </c>
      <c r="Q75" s="232"/>
      <c r="R75" s="232"/>
      <c r="S75" s="232"/>
      <c r="T75" s="232"/>
      <c r="U75" s="232"/>
      <c r="V75" s="232"/>
      <c r="W75" s="232"/>
      <c r="X75" s="232"/>
    </row>
    <row r="76" spans="1:24" s="210" customFormat="1" ht="17.25" customHeight="1" thickBot="1">
      <c r="A76" s="250"/>
      <c r="B76" s="251"/>
      <c r="C76" s="241" t="s">
        <v>141</v>
      </c>
      <c r="D76" s="252" t="s">
        <v>142</v>
      </c>
      <c r="E76" s="253"/>
      <c r="F76" s="251"/>
      <c r="G76" s="251"/>
      <c r="H76" s="251"/>
      <c r="I76" s="251"/>
      <c r="J76" s="251"/>
      <c r="K76" s="251"/>
      <c r="L76" s="244">
        <f>SUM(L74)</f>
        <v>0</v>
      </c>
      <c r="M76" s="245">
        <f>SUM(M74)</f>
        <v>0</v>
      </c>
      <c r="N76" s="245">
        <f>SUM(N74:N75)</f>
        <v>0</v>
      </c>
      <c r="O76" s="245">
        <f>SUM(O74)</f>
        <v>0</v>
      </c>
      <c r="P76" s="258">
        <f>P74+P75</f>
        <v>0</v>
      </c>
      <c r="Q76" s="232"/>
      <c r="R76" s="232"/>
      <c r="S76" s="232"/>
      <c r="T76" s="232"/>
      <c r="U76" s="232"/>
      <c r="V76" s="232"/>
      <c r="W76" s="232"/>
      <c r="X76" s="232"/>
    </row>
    <row r="77" spans="1:24" s="210" customFormat="1" ht="18" customHeight="1">
      <c r="A77" s="254"/>
      <c r="B77" s="254"/>
      <c r="C77" s="254"/>
      <c r="D77" s="254"/>
      <c r="E77" s="254"/>
      <c r="F77" s="254"/>
      <c r="G77" s="254"/>
      <c r="H77" s="254"/>
      <c r="I77" s="254"/>
      <c r="J77" s="254"/>
      <c r="K77" s="254"/>
      <c r="L77" s="254"/>
      <c r="M77" s="254"/>
      <c r="N77" s="254"/>
      <c r="O77" s="254"/>
      <c r="P77" s="254"/>
      <c r="Q77" s="232"/>
      <c r="R77" s="232"/>
      <c r="S77" s="232"/>
      <c r="T77" s="232"/>
      <c r="U77" s="232"/>
      <c r="V77" s="232"/>
      <c r="W77" s="232"/>
      <c r="X77" s="232"/>
    </row>
    <row r="78" spans="1:24" s="210" customFormat="1" ht="18" customHeight="1">
      <c r="A78" s="254"/>
      <c r="B78" s="254"/>
      <c r="C78" s="254"/>
      <c r="D78" s="254"/>
      <c r="E78" s="254"/>
      <c r="F78" s="254"/>
      <c r="G78" s="254"/>
      <c r="H78" s="254"/>
      <c r="I78" s="254"/>
      <c r="J78" s="254"/>
      <c r="K78" s="254"/>
      <c r="L78" s="254"/>
      <c r="M78" s="254"/>
      <c r="N78" s="254"/>
      <c r="O78" s="254"/>
      <c r="P78" s="254"/>
      <c r="Q78" s="232"/>
      <c r="R78" s="232"/>
      <c r="S78" s="232"/>
      <c r="T78" s="232"/>
      <c r="U78" s="232"/>
      <c r="V78" s="232"/>
      <c r="W78" s="232"/>
      <c r="X78" s="232"/>
    </row>
    <row r="79" spans="1:24" s="210" customFormat="1" ht="15" customHeight="1">
      <c r="A79" s="212"/>
      <c r="B79" s="696" t="s">
        <v>2191</v>
      </c>
      <c r="C79" s="254"/>
      <c r="D79" s="254"/>
      <c r="E79" s="254"/>
      <c r="F79" s="254"/>
      <c r="G79" s="254"/>
      <c r="H79" s="254"/>
      <c r="I79" s="254"/>
      <c r="J79" s="254"/>
      <c r="K79" s="254"/>
      <c r="L79" s="254"/>
      <c r="M79" s="254"/>
      <c r="N79" s="254"/>
      <c r="O79" s="254"/>
      <c r="P79" s="254"/>
      <c r="Q79" s="232"/>
      <c r="R79" s="232"/>
      <c r="S79" s="232"/>
      <c r="T79" s="232"/>
      <c r="U79" s="232"/>
      <c r="V79" s="232"/>
      <c r="W79" s="232"/>
      <c r="X79" s="232"/>
    </row>
    <row r="80" spans="1:24" s="210" customFormat="1" ht="13.5" customHeight="1">
      <c r="A80" s="212"/>
      <c r="B80" s="255"/>
      <c r="C80" s="255"/>
      <c r="D80" s="212"/>
      <c r="E80" s="212"/>
      <c r="F80" s="212"/>
      <c r="G80" s="212"/>
      <c r="H80" s="212"/>
      <c r="I80" s="212"/>
      <c r="J80" s="212"/>
      <c r="K80" s="212"/>
      <c r="L80" s="212"/>
      <c r="M80" s="212"/>
      <c r="N80" s="212"/>
      <c r="O80" s="212"/>
      <c r="P80" s="212"/>
      <c r="Q80" s="232"/>
      <c r="R80" s="232"/>
      <c r="S80" s="232"/>
      <c r="T80" s="232"/>
      <c r="U80" s="232"/>
      <c r="V80" s="232"/>
      <c r="W80" s="232"/>
      <c r="X80" s="232"/>
    </row>
    <row r="81" spans="1:24" s="210" customFormat="1" ht="15" customHeight="1">
      <c r="A81" s="212"/>
      <c r="B81" s="255" t="s">
        <v>1517</v>
      </c>
      <c r="C81" s="255"/>
      <c r="D81" s="212"/>
      <c r="E81" s="212"/>
      <c r="F81" s="212"/>
      <c r="G81" s="212"/>
      <c r="H81" s="212"/>
      <c r="I81" s="212"/>
      <c r="J81" s="212"/>
      <c r="K81" s="212"/>
      <c r="L81" s="212"/>
      <c r="M81" s="212"/>
      <c r="N81" s="212"/>
      <c r="O81" s="212"/>
      <c r="P81" s="212"/>
      <c r="Q81" s="232"/>
      <c r="R81" s="232"/>
      <c r="S81" s="232"/>
      <c r="T81" s="232"/>
      <c r="U81" s="232"/>
      <c r="V81" s="232"/>
      <c r="W81" s="232"/>
      <c r="X81" s="232"/>
    </row>
    <row r="82" spans="1:24" s="210" customFormat="1" ht="18" customHeight="1">
      <c r="A82" s="254"/>
      <c r="B82" s="254"/>
      <c r="C82" s="254"/>
      <c r="D82" s="254"/>
      <c r="E82" s="254"/>
      <c r="F82" s="254"/>
      <c r="G82" s="254"/>
      <c r="H82" s="254"/>
      <c r="I82" s="254"/>
      <c r="J82" s="254"/>
      <c r="K82" s="254"/>
      <c r="L82" s="254"/>
      <c r="M82" s="254"/>
      <c r="N82" s="254"/>
      <c r="O82" s="254"/>
      <c r="P82" s="254"/>
      <c r="Q82" s="232"/>
      <c r="R82" s="232"/>
      <c r="S82" s="232"/>
      <c r="T82" s="232"/>
      <c r="U82" s="232"/>
      <c r="V82" s="232"/>
      <c r="W82" s="232"/>
      <c r="X82" s="232"/>
    </row>
    <row r="83" spans="1:24" s="210" customFormat="1" ht="18" customHeight="1">
      <c r="A83" s="212"/>
      <c r="B83" s="254"/>
      <c r="C83" s="254"/>
      <c r="D83" s="254"/>
      <c r="E83" s="254"/>
      <c r="F83" s="254"/>
      <c r="G83" s="254"/>
      <c r="H83" s="254"/>
      <c r="I83" s="254"/>
      <c r="J83" s="254"/>
      <c r="K83" s="254"/>
      <c r="L83" s="254"/>
      <c r="M83" s="254"/>
      <c r="N83" s="254"/>
      <c r="O83" s="254"/>
      <c r="P83" s="254"/>
      <c r="Q83" s="232"/>
      <c r="R83" s="232"/>
      <c r="S83" s="232"/>
      <c r="T83" s="232"/>
      <c r="U83" s="232"/>
      <c r="V83" s="232"/>
      <c r="W83" s="232"/>
      <c r="X83" s="232"/>
    </row>
    <row r="84" spans="1:24" s="210" customFormat="1" ht="18" customHeight="1">
      <c r="A84" s="212"/>
      <c r="B84" s="255"/>
      <c r="C84" s="255"/>
      <c r="D84" s="212"/>
      <c r="E84" s="212"/>
      <c r="F84" s="212"/>
      <c r="G84" s="212"/>
      <c r="H84" s="212"/>
      <c r="I84" s="212"/>
      <c r="J84" s="212"/>
      <c r="K84" s="212"/>
      <c r="L84" s="212"/>
      <c r="M84" s="212"/>
      <c r="N84" s="212"/>
      <c r="O84" s="212"/>
      <c r="P84" s="212"/>
      <c r="Q84" s="232"/>
      <c r="R84" s="232"/>
      <c r="S84" s="232"/>
      <c r="T84" s="232"/>
      <c r="U84" s="232"/>
      <c r="V84" s="232"/>
      <c r="W84" s="232"/>
      <c r="X84" s="232"/>
    </row>
    <row r="85" spans="1:24" s="210" customFormat="1" ht="18" customHeight="1">
      <c r="A85" s="212"/>
      <c r="B85" s="212"/>
      <c r="C85" s="212"/>
      <c r="D85" s="212"/>
      <c r="E85" s="212"/>
      <c r="F85" s="212"/>
      <c r="G85" s="212"/>
      <c r="H85" s="212"/>
      <c r="I85" s="212"/>
      <c r="J85" s="212"/>
      <c r="K85" s="212"/>
      <c r="L85" s="212"/>
      <c r="M85" s="212"/>
      <c r="N85" s="212"/>
      <c r="O85" s="212"/>
      <c r="P85" s="212"/>
      <c r="Q85" s="232"/>
      <c r="R85" s="232"/>
      <c r="S85" s="232"/>
      <c r="T85" s="232"/>
      <c r="U85" s="232"/>
      <c r="V85" s="232"/>
      <c r="W85" s="232"/>
      <c r="X85" s="232"/>
    </row>
    <row r="86" spans="1:24" s="210" customFormat="1" ht="18" customHeight="1">
      <c r="A86" s="212"/>
      <c r="B86" s="212"/>
      <c r="C86" s="212"/>
      <c r="D86" s="212"/>
      <c r="E86" s="212"/>
      <c r="F86" s="212"/>
      <c r="G86" s="212"/>
      <c r="H86" s="212"/>
      <c r="I86" s="212"/>
      <c r="J86" s="212"/>
      <c r="K86" s="212"/>
      <c r="L86" s="212"/>
      <c r="M86" s="212"/>
      <c r="N86" s="212"/>
      <c r="O86" s="212"/>
      <c r="P86" s="212"/>
      <c r="Q86" s="232"/>
      <c r="R86" s="232"/>
      <c r="S86" s="232"/>
      <c r="T86" s="232"/>
      <c r="U86" s="232"/>
      <c r="V86" s="232"/>
      <c r="W86" s="232"/>
      <c r="X86" s="232"/>
    </row>
    <row r="87" spans="1:24" s="210" customFormat="1" ht="18" customHeight="1">
      <c r="A87" s="212"/>
      <c r="B87" s="212"/>
      <c r="C87" s="212"/>
      <c r="D87" s="212"/>
      <c r="E87" s="212"/>
      <c r="F87" s="212"/>
      <c r="G87" s="212"/>
      <c r="H87" s="212"/>
      <c r="I87" s="212"/>
      <c r="J87" s="212"/>
      <c r="K87" s="212"/>
      <c r="L87" s="212"/>
      <c r="M87" s="212"/>
      <c r="N87" s="212"/>
      <c r="O87" s="212"/>
      <c r="P87" s="212"/>
      <c r="Q87" s="232"/>
      <c r="R87" s="232"/>
      <c r="S87" s="232"/>
      <c r="T87" s="232"/>
      <c r="U87" s="232"/>
      <c r="V87" s="232"/>
      <c r="W87" s="232"/>
      <c r="X87" s="232"/>
    </row>
    <row r="88" spans="17:24" s="210" customFormat="1" ht="18" customHeight="1">
      <c r="Q88" s="232"/>
      <c r="R88" s="232"/>
      <c r="S88" s="232"/>
      <c r="T88" s="232"/>
      <c r="U88" s="232"/>
      <c r="V88" s="232"/>
      <c r="W88" s="232"/>
      <c r="X88" s="232"/>
    </row>
    <row r="89" spans="17:24" s="210" customFormat="1" ht="14.25">
      <c r="Q89" s="232"/>
      <c r="R89" s="232"/>
      <c r="S89" s="232"/>
      <c r="T89" s="232"/>
      <c r="U89" s="232"/>
      <c r="V89" s="232"/>
      <c r="W89" s="232"/>
      <c r="X89" s="232"/>
    </row>
    <row r="90" spans="17:24" s="210" customFormat="1" ht="14.25">
      <c r="Q90" s="232"/>
      <c r="R90" s="232"/>
      <c r="S90" s="232"/>
      <c r="T90" s="232"/>
      <c r="U90" s="232"/>
      <c r="V90" s="232"/>
      <c r="W90" s="232"/>
      <c r="X90" s="232"/>
    </row>
    <row r="91" spans="17:24" s="210" customFormat="1" ht="14.25">
      <c r="Q91" s="232"/>
      <c r="R91" s="232"/>
      <c r="S91" s="232"/>
      <c r="T91" s="232"/>
      <c r="U91" s="232"/>
      <c r="V91" s="232"/>
      <c r="W91" s="232"/>
      <c r="X91" s="232"/>
    </row>
    <row r="92" spans="17:24" s="210" customFormat="1" ht="14.25">
      <c r="Q92" s="232"/>
      <c r="R92" s="232"/>
      <c r="S92" s="232"/>
      <c r="T92" s="232"/>
      <c r="U92" s="232"/>
      <c r="V92" s="232"/>
      <c r="W92" s="232"/>
      <c r="X92" s="232"/>
    </row>
    <row r="93" spans="17:24" s="210" customFormat="1" ht="14.25">
      <c r="Q93" s="232"/>
      <c r="R93" s="232"/>
      <c r="S93" s="232"/>
      <c r="T93" s="232"/>
      <c r="U93" s="232"/>
      <c r="V93" s="232"/>
      <c r="W93" s="232"/>
      <c r="X93" s="232"/>
    </row>
    <row r="94" spans="17:24" s="210" customFormat="1" ht="14.25">
      <c r="Q94" s="232"/>
      <c r="R94" s="232"/>
      <c r="S94" s="232"/>
      <c r="T94" s="232"/>
      <c r="U94" s="232"/>
      <c r="V94" s="232"/>
      <c r="W94" s="232"/>
      <c r="X94" s="232"/>
    </row>
    <row r="95" spans="17:24" s="210" customFormat="1" ht="14.25">
      <c r="Q95" s="232"/>
      <c r="R95" s="232"/>
      <c r="S95" s="232"/>
      <c r="T95" s="232"/>
      <c r="U95" s="232"/>
      <c r="V95" s="232"/>
      <c r="W95" s="232"/>
      <c r="X95" s="232"/>
    </row>
    <row r="96" spans="17:24" s="210" customFormat="1" ht="14.25">
      <c r="Q96" s="232"/>
      <c r="R96" s="232"/>
      <c r="S96" s="232"/>
      <c r="T96" s="232"/>
      <c r="U96" s="232"/>
      <c r="V96" s="232"/>
      <c r="W96" s="232"/>
      <c r="X96" s="232"/>
    </row>
    <row r="97" spans="17:24" s="210" customFormat="1" ht="14.25">
      <c r="Q97" s="232"/>
      <c r="R97" s="232"/>
      <c r="S97" s="232"/>
      <c r="T97" s="232"/>
      <c r="U97" s="232"/>
      <c r="V97" s="232"/>
      <c r="W97" s="232"/>
      <c r="X97" s="232"/>
    </row>
    <row r="98" spans="17:24" s="210" customFormat="1" ht="14.25">
      <c r="Q98" s="232"/>
      <c r="R98" s="232"/>
      <c r="S98" s="232"/>
      <c r="T98" s="232"/>
      <c r="U98" s="232"/>
      <c r="V98" s="232"/>
      <c r="W98" s="232"/>
      <c r="X98" s="232"/>
    </row>
    <row r="99" spans="17:24" s="210" customFormat="1" ht="14.25">
      <c r="Q99" s="232"/>
      <c r="R99" s="232"/>
      <c r="S99" s="232"/>
      <c r="T99" s="232"/>
      <c r="U99" s="232"/>
      <c r="V99" s="232"/>
      <c r="W99" s="232"/>
      <c r="X99" s="232"/>
    </row>
    <row r="100" spans="17:24" s="210" customFormat="1" ht="14.25">
      <c r="Q100" s="232"/>
      <c r="R100" s="232"/>
      <c r="S100" s="232"/>
      <c r="T100" s="232"/>
      <c r="U100" s="232"/>
      <c r="V100" s="232"/>
      <c r="W100" s="232"/>
      <c r="X100" s="232"/>
    </row>
    <row r="101" spans="17:24" s="210" customFormat="1" ht="14.25">
      <c r="Q101" s="232"/>
      <c r="R101" s="232"/>
      <c r="S101" s="232"/>
      <c r="T101" s="232"/>
      <c r="U101" s="232"/>
      <c r="V101" s="232"/>
      <c r="W101" s="232"/>
      <c r="X101" s="232"/>
    </row>
    <row r="102" spans="17:24" s="210" customFormat="1" ht="14.25">
      <c r="Q102" s="232"/>
      <c r="R102" s="232"/>
      <c r="S102" s="232"/>
      <c r="T102" s="232"/>
      <c r="U102" s="232"/>
      <c r="V102" s="232"/>
      <c r="W102" s="232"/>
      <c r="X102" s="232"/>
    </row>
    <row r="103" spans="17:24" s="210" customFormat="1" ht="14.25">
      <c r="Q103" s="232"/>
      <c r="R103" s="232"/>
      <c r="S103" s="232"/>
      <c r="T103" s="232"/>
      <c r="U103" s="232"/>
      <c r="V103" s="232"/>
      <c r="W103" s="232"/>
      <c r="X103" s="232"/>
    </row>
    <row r="104" spans="17:24" s="210" customFormat="1" ht="14.25">
      <c r="Q104" s="232"/>
      <c r="R104" s="232"/>
      <c r="S104" s="232"/>
      <c r="T104" s="232"/>
      <c r="U104" s="232"/>
      <c r="V104" s="232"/>
      <c r="W104" s="232"/>
      <c r="X104" s="232"/>
    </row>
    <row r="105" spans="17:24" s="210" customFormat="1" ht="14.25">
      <c r="Q105" s="232"/>
      <c r="R105" s="232"/>
      <c r="S105" s="232"/>
      <c r="T105" s="232"/>
      <c r="U105" s="232"/>
      <c r="V105" s="232"/>
      <c r="W105" s="232"/>
      <c r="X105" s="232"/>
    </row>
    <row r="106" spans="17:24" s="210" customFormat="1" ht="14.25">
      <c r="Q106" s="232"/>
      <c r="R106" s="232"/>
      <c r="S106" s="232"/>
      <c r="T106" s="232"/>
      <c r="U106" s="232"/>
      <c r="V106" s="232"/>
      <c r="W106" s="232"/>
      <c r="X106" s="232"/>
    </row>
    <row r="107" spans="17:24" s="210" customFormat="1" ht="14.25">
      <c r="Q107" s="232"/>
      <c r="R107" s="232"/>
      <c r="S107" s="232"/>
      <c r="T107" s="232"/>
      <c r="U107" s="232"/>
      <c r="V107" s="232"/>
      <c r="W107" s="232"/>
      <c r="X107" s="232"/>
    </row>
    <row r="108" spans="17:24" s="210" customFormat="1" ht="14.25">
      <c r="Q108" s="232"/>
      <c r="R108" s="232"/>
      <c r="S108" s="232"/>
      <c r="T108" s="232"/>
      <c r="U108" s="232"/>
      <c r="V108" s="232"/>
      <c r="W108" s="232"/>
      <c r="X108" s="232"/>
    </row>
    <row r="109" spans="17:24" s="210" customFormat="1" ht="14.25">
      <c r="Q109" s="232"/>
      <c r="R109" s="232"/>
      <c r="S109" s="232"/>
      <c r="T109" s="232"/>
      <c r="U109" s="232"/>
      <c r="V109" s="232"/>
      <c r="W109" s="232"/>
      <c r="X109" s="232"/>
    </row>
    <row r="110" spans="17:24" s="210" customFormat="1" ht="14.25">
      <c r="Q110" s="232"/>
      <c r="R110" s="232"/>
      <c r="S110" s="232"/>
      <c r="T110" s="232"/>
      <c r="U110" s="232"/>
      <c r="V110" s="232"/>
      <c r="W110" s="232"/>
      <c r="X110" s="232"/>
    </row>
    <row r="111" spans="17:24" s="210" customFormat="1" ht="14.25">
      <c r="Q111" s="232"/>
      <c r="R111" s="232"/>
      <c r="S111" s="232"/>
      <c r="T111" s="232"/>
      <c r="U111" s="232"/>
      <c r="V111" s="232"/>
      <c r="W111" s="232"/>
      <c r="X111" s="232"/>
    </row>
    <row r="112" spans="17:24" s="210" customFormat="1" ht="14.25">
      <c r="Q112" s="232"/>
      <c r="R112" s="232"/>
      <c r="S112" s="232"/>
      <c r="T112" s="232"/>
      <c r="U112" s="232"/>
      <c r="V112" s="232"/>
      <c r="W112" s="232"/>
      <c r="X112" s="232"/>
    </row>
    <row r="113" spans="17:24" s="210" customFormat="1" ht="14.25">
      <c r="Q113" s="232"/>
      <c r="R113" s="232"/>
      <c r="S113" s="232"/>
      <c r="T113" s="232"/>
      <c r="U113" s="232"/>
      <c r="V113" s="232"/>
      <c r="W113" s="232"/>
      <c r="X113" s="232"/>
    </row>
    <row r="114" spans="17:24" s="210" customFormat="1" ht="14.25">
      <c r="Q114" s="232"/>
      <c r="R114" s="232"/>
      <c r="S114" s="232"/>
      <c r="T114" s="232"/>
      <c r="U114" s="232"/>
      <c r="V114" s="232"/>
      <c r="W114" s="232"/>
      <c r="X114" s="232"/>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row r="232" spans="17:24" ht="12.75">
      <c r="Q232" s="221"/>
      <c r="R232" s="221"/>
      <c r="S232" s="221"/>
      <c r="T232" s="221"/>
      <c r="U232" s="221"/>
      <c r="V232" s="221"/>
      <c r="W232" s="221"/>
      <c r="X232" s="221"/>
    </row>
    <row r="233" spans="17:24" ht="12.75">
      <c r="Q233" s="221"/>
      <c r="R233" s="221"/>
      <c r="S233" s="221"/>
      <c r="T233" s="221"/>
      <c r="U233" s="221"/>
      <c r="V233" s="221"/>
      <c r="W233" s="221"/>
      <c r="X233" s="221"/>
    </row>
    <row r="234" spans="17:24" ht="12.75">
      <c r="Q234" s="221"/>
      <c r="R234" s="221"/>
      <c r="S234" s="221"/>
      <c r="T234" s="221"/>
      <c r="U234" s="221"/>
      <c r="V234" s="221"/>
      <c r="W234" s="221"/>
      <c r="X234" s="221"/>
    </row>
    <row r="235" spans="17:24" ht="12.75">
      <c r="Q235" s="221"/>
      <c r="R235" s="221"/>
      <c r="S235" s="221"/>
      <c r="T235" s="221"/>
      <c r="U235" s="221"/>
      <c r="V235" s="221"/>
      <c r="W235" s="221"/>
      <c r="X235" s="221"/>
    </row>
    <row r="236" spans="17:24" ht="12.75">
      <c r="Q236" s="221"/>
      <c r="R236" s="221"/>
      <c r="S236" s="221"/>
      <c r="T236" s="221"/>
      <c r="U236" s="221"/>
      <c r="V236" s="221"/>
      <c r="W236" s="221"/>
      <c r="X236" s="221"/>
    </row>
    <row r="237" spans="17:24" ht="12.75">
      <c r="Q237" s="221"/>
      <c r="R237" s="221"/>
      <c r="S237" s="221"/>
      <c r="T237" s="221"/>
      <c r="U237" s="221"/>
      <c r="V237" s="221"/>
      <c r="W237" s="221"/>
      <c r="X237" s="221"/>
    </row>
    <row r="238" spans="17:24" ht="12.75">
      <c r="Q238" s="221"/>
      <c r="R238" s="221"/>
      <c r="S238" s="221"/>
      <c r="T238" s="221"/>
      <c r="U238" s="221"/>
      <c r="V238" s="221"/>
      <c r="W238" s="221"/>
      <c r="X238" s="221"/>
    </row>
    <row r="239" spans="17:24" ht="12.75">
      <c r="Q239" s="221"/>
      <c r="R239" s="221"/>
      <c r="S239" s="221"/>
      <c r="T239" s="221"/>
      <c r="U239" s="221"/>
      <c r="V239" s="221"/>
      <c r="W239" s="221"/>
      <c r="X239" s="221"/>
    </row>
    <row r="240" spans="17:24" ht="12.75">
      <c r="Q240" s="221"/>
      <c r="R240" s="221"/>
      <c r="S240" s="221"/>
      <c r="T240" s="221"/>
      <c r="U240" s="221"/>
      <c r="V240" s="221"/>
      <c r="W240" s="221"/>
      <c r="X240" s="221"/>
    </row>
    <row r="241" spans="17:24" ht="12.75">
      <c r="Q241" s="221"/>
      <c r="R241" s="221"/>
      <c r="S241" s="221"/>
      <c r="T241" s="221"/>
      <c r="U241" s="221"/>
      <c r="V241" s="221"/>
      <c r="W241" s="221"/>
      <c r="X241" s="221"/>
    </row>
    <row r="242" spans="17:24" ht="12.75">
      <c r="Q242" s="221"/>
      <c r="R242" s="221"/>
      <c r="S242" s="221"/>
      <c r="T242" s="221"/>
      <c r="U242" s="221"/>
      <c r="V242" s="221"/>
      <c r="W242" s="221"/>
      <c r="X242" s="221"/>
    </row>
    <row r="243" spans="17:24" ht="12.75">
      <c r="Q243" s="221"/>
      <c r="R243" s="221"/>
      <c r="S243" s="221"/>
      <c r="T243" s="221"/>
      <c r="U243" s="221"/>
      <c r="V243" s="221"/>
      <c r="W243" s="221"/>
      <c r="X243" s="221"/>
    </row>
    <row r="244" spans="17:24" ht="12.75">
      <c r="Q244" s="221"/>
      <c r="R244" s="221"/>
      <c r="S244" s="221"/>
      <c r="T244" s="221"/>
      <c r="U244" s="221"/>
      <c r="V244" s="221"/>
      <c r="W244" s="221"/>
      <c r="X244" s="221"/>
    </row>
    <row r="245" spans="17:24" ht="12.75">
      <c r="Q245" s="221"/>
      <c r="R245" s="221"/>
      <c r="S245" s="221"/>
      <c r="T245" s="221"/>
      <c r="U245" s="221"/>
      <c r="V245" s="221"/>
      <c r="W245" s="221"/>
      <c r="X245" s="221"/>
    </row>
    <row r="246" spans="17:24" ht="12.75">
      <c r="Q246" s="221"/>
      <c r="R246" s="221"/>
      <c r="S246" s="221"/>
      <c r="T246" s="221"/>
      <c r="U246" s="221"/>
      <c r="V246" s="221"/>
      <c r="W246" s="221"/>
      <c r="X246" s="221"/>
    </row>
    <row r="247" spans="17:24" ht="12.75">
      <c r="Q247" s="221"/>
      <c r="R247" s="221"/>
      <c r="S247" s="221"/>
      <c r="T247" s="221"/>
      <c r="U247" s="221"/>
      <c r="V247" s="221"/>
      <c r="W247" s="221"/>
      <c r="X247" s="221"/>
    </row>
    <row r="248" spans="17:24" ht="12.75">
      <c r="Q248" s="221"/>
      <c r="R248" s="221"/>
      <c r="S248" s="221"/>
      <c r="T248" s="221"/>
      <c r="U248" s="221"/>
      <c r="V248" s="221"/>
      <c r="W248" s="221"/>
      <c r="X248" s="221"/>
    </row>
    <row r="249" spans="17:24" ht="12.75">
      <c r="Q249" s="221"/>
      <c r="R249" s="221"/>
      <c r="S249" s="221"/>
      <c r="T249" s="221"/>
      <c r="U249" s="221"/>
      <c r="V249" s="221"/>
      <c r="W249" s="221"/>
      <c r="X249" s="221"/>
    </row>
    <row r="250" spans="17:24" ht="12.75">
      <c r="Q250" s="221"/>
      <c r="R250" s="221"/>
      <c r="S250" s="221"/>
      <c r="T250" s="221"/>
      <c r="U250" s="221"/>
      <c r="V250" s="221"/>
      <c r="W250" s="221"/>
      <c r="X250" s="221"/>
    </row>
    <row r="251" spans="17:24" ht="12.75">
      <c r="Q251" s="221"/>
      <c r="R251" s="221"/>
      <c r="S251" s="221"/>
      <c r="T251" s="221"/>
      <c r="U251" s="221"/>
      <c r="V251" s="221"/>
      <c r="W251" s="221"/>
      <c r="X251" s="221"/>
    </row>
    <row r="252" spans="17:24" ht="12.75">
      <c r="Q252" s="221"/>
      <c r="R252" s="221"/>
      <c r="S252" s="221"/>
      <c r="T252" s="221"/>
      <c r="U252" s="221"/>
      <c r="V252" s="221"/>
      <c r="W252" s="221"/>
      <c r="X252" s="221"/>
    </row>
    <row r="253" spans="17:24" ht="12.75">
      <c r="Q253" s="221"/>
      <c r="R253" s="221"/>
      <c r="S253" s="221"/>
      <c r="T253" s="221"/>
      <c r="U253" s="221"/>
      <c r="V253" s="221"/>
      <c r="W253" s="221"/>
      <c r="X253" s="221"/>
    </row>
    <row r="254" spans="17:24" ht="12.75">
      <c r="Q254" s="221"/>
      <c r="R254" s="221"/>
      <c r="S254" s="221"/>
      <c r="T254" s="221"/>
      <c r="U254" s="221"/>
      <c r="V254" s="221"/>
      <c r="W254" s="221"/>
      <c r="X254" s="221"/>
    </row>
    <row r="255" spans="17:24" ht="12.75">
      <c r="Q255" s="221"/>
      <c r="R255" s="221"/>
      <c r="S255" s="221"/>
      <c r="T255" s="221"/>
      <c r="U255" s="221"/>
      <c r="V255" s="221"/>
      <c r="W255" s="221"/>
      <c r="X255" s="221"/>
    </row>
    <row r="256" spans="17:24" ht="12.75">
      <c r="Q256" s="221"/>
      <c r="R256" s="221"/>
      <c r="S256" s="221"/>
      <c r="T256" s="221"/>
      <c r="U256" s="221"/>
      <c r="V256" s="221"/>
      <c r="W256" s="221"/>
      <c r="X256" s="221"/>
    </row>
    <row r="257" spans="17:24" ht="12.75">
      <c r="Q257" s="221"/>
      <c r="R257" s="221"/>
      <c r="S257" s="221"/>
      <c r="T257" s="221"/>
      <c r="U257" s="221"/>
      <c r="V257" s="221"/>
      <c r="W257" s="221"/>
      <c r="X257" s="221"/>
    </row>
  </sheetData>
  <sheetProtection/>
  <mergeCells count="23">
    <mergeCell ref="B74:C74"/>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3" right="0.17" top="1.14" bottom="0.69" header="0.93" footer="0.44"/>
  <pageSetup horizontalDpi="600" verticalDpi="600" orientation="landscape" paperSize="9" scale="90"/>
  <headerFooter alignWithMargins="0">
    <oddHeader>&amp;C&amp;8lapa &amp;P</oddHeader>
    <oddFooter>&amp;R&amp;8Lokālā tāme Nr.2-5</oddFooter>
  </headerFooter>
</worksheet>
</file>

<file path=xl/worksheets/sheet11.xml><?xml version="1.0" encoding="utf-8"?>
<worksheet xmlns="http://schemas.openxmlformats.org/spreadsheetml/2006/main" xmlns:r="http://schemas.openxmlformats.org/officeDocument/2006/relationships">
  <sheetPr>
    <tabColor indexed="13"/>
  </sheetPr>
  <dimension ref="A1:X415"/>
  <sheetViews>
    <sheetView zoomScale="75" zoomScaleNormal="75" workbookViewId="0" topLeftCell="A1">
      <selection activeCell="C7" sqref="C7"/>
    </sheetView>
  </sheetViews>
  <sheetFormatPr defaultColWidth="9.140625" defaultRowHeight="12.75"/>
  <cols>
    <col min="1" max="1" width="4.421875" style="220" customWidth="1"/>
    <col min="2" max="2" width="7.7109375" style="220" customWidth="1"/>
    <col min="3" max="3" width="40.28125" style="220" customWidth="1"/>
    <col min="4" max="4" width="6.421875" style="220" customWidth="1"/>
    <col min="5" max="5" width="6.7109375" style="220" customWidth="1"/>
    <col min="6" max="6" width="6.140625" style="220" customWidth="1"/>
    <col min="7" max="7" width="7.140625" style="220" customWidth="1"/>
    <col min="8" max="8" width="7.421875" style="220" customWidth="1"/>
    <col min="9" max="9" width="8.28125" style="220" customWidth="1"/>
    <col min="10" max="11" width="9.140625" style="220" customWidth="1"/>
    <col min="12" max="13" width="9.421875" style="220" customWidth="1"/>
    <col min="14" max="14" width="9.140625" style="220" customWidth="1"/>
    <col min="15"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755</v>
      </c>
      <c r="B3" s="758"/>
      <c r="C3" s="758"/>
      <c r="D3" s="758"/>
      <c r="E3" s="758"/>
      <c r="F3" s="758"/>
      <c r="G3" s="758"/>
      <c r="H3" s="758"/>
      <c r="I3" s="758"/>
      <c r="J3" s="758"/>
      <c r="K3" s="758"/>
      <c r="L3" s="758"/>
      <c r="M3" s="758"/>
      <c r="N3" s="758"/>
      <c r="O3" s="758"/>
      <c r="P3" s="758"/>
    </row>
    <row r="4" spans="1:16" s="210" customFormat="1" ht="15">
      <c r="A4" s="759" t="s">
        <v>756</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P234</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474">
        <v>1</v>
      </c>
      <c r="B18" s="480" t="s">
        <v>274</v>
      </c>
      <c r="C18" s="352" t="s">
        <v>275</v>
      </c>
      <c r="D18" s="472" t="s">
        <v>1800</v>
      </c>
      <c r="E18" s="473">
        <v>1</v>
      </c>
      <c r="F18" s="367"/>
      <c r="G18" s="183"/>
      <c r="H18" s="230"/>
      <c r="I18" s="356"/>
      <c r="J18" s="336"/>
      <c r="K18" s="230"/>
      <c r="L18" s="183"/>
      <c r="M18" s="183"/>
      <c r="N18" s="183"/>
      <c r="O18" s="183"/>
      <c r="P18" s="231"/>
    </row>
    <row r="19" spans="1:16" s="232" customFormat="1" ht="18.75" customHeight="1">
      <c r="A19" s="474">
        <v>2</v>
      </c>
      <c r="B19" s="480" t="s">
        <v>276</v>
      </c>
      <c r="C19" s="352" t="s">
        <v>277</v>
      </c>
      <c r="D19" s="472" t="s">
        <v>1800</v>
      </c>
      <c r="E19" s="473">
        <v>1</v>
      </c>
      <c r="F19" s="367"/>
      <c r="G19" s="183"/>
      <c r="H19" s="230"/>
      <c r="I19" s="356"/>
      <c r="J19" s="336"/>
      <c r="K19" s="230"/>
      <c r="L19" s="183"/>
      <c r="M19" s="183"/>
      <c r="N19" s="183"/>
      <c r="O19" s="183"/>
      <c r="P19" s="231"/>
    </row>
    <row r="20" spans="1:16" s="232" customFormat="1" ht="18.75" customHeight="1">
      <c r="A20" s="474">
        <v>3</v>
      </c>
      <c r="B20" s="480" t="s">
        <v>276</v>
      </c>
      <c r="C20" s="352" t="s">
        <v>278</v>
      </c>
      <c r="D20" s="472" t="s">
        <v>1800</v>
      </c>
      <c r="E20" s="473">
        <v>1</v>
      </c>
      <c r="F20" s="367"/>
      <c r="G20" s="183"/>
      <c r="H20" s="230"/>
      <c r="I20" s="356"/>
      <c r="J20" s="336"/>
      <c r="K20" s="230"/>
      <c r="L20" s="183"/>
      <c r="M20" s="183"/>
      <c r="N20" s="183"/>
      <c r="O20" s="183"/>
      <c r="P20" s="231"/>
    </row>
    <row r="21" spans="1:16" s="232" customFormat="1" ht="18.75" customHeight="1">
      <c r="A21" s="474">
        <v>4</v>
      </c>
      <c r="B21" s="480" t="s">
        <v>276</v>
      </c>
      <c r="C21" s="352" t="s">
        <v>279</v>
      </c>
      <c r="D21" s="472" t="s">
        <v>1800</v>
      </c>
      <c r="E21" s="473">
        <v>1</v>
      </c>
      <c r="F21" s="367"/>
      <c r="G21" s="183"/>
      <c r="H21" s="230"/>
      <c r="I21" s="356"/>
      <c r="J21" s="336"/>
      <c r="K21" s="230"/>
      <c r="L21" s="183"/>
      <c r="M21" s="183"/>
      <c r="N21" s="183"/>
      <c r="O21" s="183"/>
      <c r="P21" s="231"/>
    </row>
    <row r="22" spans="1:16" s="232" customFormat="1" ht="18.75" customHeight="1">
      <c r="A22" s="474">
        <v>5</v>
      </c>
      <c r="B22" s="480" t="s">
        <v>276</v>
      </c>
      <c r="C22" s="352" t="s">
        <v>280</v>
      </c>
      <c r="D22" s="472" t="s">
        <v>1800</v>
      </c>
      <c r="E22" s="473">
        <v>1</v>
      </c>
      <c r="F22" s="367"/>
      <c r="G22" s="183"/>
      <c r="H22" s="230"/>
      <c r="I22" s="356"/>
      <c r="J22" s="336"/>
      <c r="K22" s="230"/>
      <c r="L22" s="183"/>
      <c r="M22" s="183"/>
      <c r="N22" s="183"/>
      <c r="O22" s="183"/>
      <c r="P22" s="231"/>
    </row>
    <row r="23" spans="1:16" s="232" customFormat="1" ht="18.75" customHeight="1">
      <c r="A23" s="474">
        <v>6</v>
      </c>
      <c r="B23" s="480" t="s">
        <v>276</v>
      </c>
      <c r="C23" s="352" t="s">
        <v>281</v>
      </c>
      <c r="D23" s="472" t="s">
        <v>1800</v>
      </c>
      <c r="E23" s="473">
        <v>1</v>
      </c>
      <c r="F23" s="367"/>
      <c r="G23" s="183"/>
      <c r="H23" s="230"/>
      <c r="I23" s="356"/>
      <c r="J23" s="336"/>
      <c r="K23" s="230"/>
      <c r="L23" s="183"/>
      <c r="M23" s="183"/>
      <c r="N23" s="183"/>
      <c r="O23" s="183"/>
      <c r="P23" s="231"/>
    </row>
    <row r="24" spans="1:16" s="232" customFormat="1" ht="18.75" customHeight="1">
      <c r="A24" s="474">
        <v>7</v>
      </c>
      <c r="B24" s="480" t="s">
        <v>276</v>
      </c>
      <c r="C24" s="352" t="s">
        <v>282</v>
      </c>
      <c r="D24" s="472" t="s">
        <v>1800</v>
      </c>
      <c r="E24" s="473">
        <v>1</v>
      </c>
      <c r="F24" s="367"/>
      <c r="G24" s="183"/>
      <c r="H24" s="230"/>
      <c r="I24" s="356"/>
      <c r="J24" s="336"/>
      <c r="K24" s="230"/>
      <c r="L24" s="183"/>
      <c r="M24" s="183"/>
      <c r="N24" s="183"/>
      <c r="O24" s="183"/>
      <c r="P24" s="231"/>
    </row>
    <row r="25" spans="1:16" s="232" customFormat="1" ht="30.75" customHeight="1">
      <c r="A25" s="474">
        <v>8</v>
      </c>
      <c r="B25" s="480" t="s">
        <v>276</v>
      </c>
      <c r="C25" s="352" t="s">
        <v>283</v>
      </c>
      <c r="D25" s="472" t="s">
        <v>1800</v>
      </c>
      <c r="E25" s="473">
        <v>1</v>
      </c>
      <c r="F25" s="367"/>
      <c r="G25" s="183"/>
      <c r="H25" s="230"/>
      <c r="I25" s="356"/>
      <c r="J25" s="336"/>
      <c r="K25" s="230"/>
      <c r="L25" s="183"/>
      <c r="M25" s="183"/>
      <c r="N25" s="183"/>
      <c r="O25" s="183"/>
      <c r="P25" s="231"/>
    </row>
    <row r="26" spans="1:16" s="232" customFormat="1" ht="18.75" customHeight="1">
      <c r="A26" s="474">
        <v>9</v>
      </c>
      <c r="B26" s="480" t="s">
        <v>276</v>
      </c>
      <c r="C26" s="352" t="s">
        <v>284</v>
      </c>
      <c r="D26" s="472" t="s">
        <v>1800</v>
      </c>
      <c r="E26" s="473">
        <v>1</v>
      </c>
      <c r="F26" s="367"/>
      <c r="G26" s="183"/>
      <c r="H26" s="230"/>
      <c r="I26" s="356"/>
      <c r="J26" s="336"/>
      <c r="K26" s="230"/>
      <c r="L26" s="183"/>
      <c r="M26" s="183"/>
      <c r="N26" s="183"/>
      <c r="O26" s="183"/>
      <c r="P26" s="231"/>
    </row>
    <row r="27" spans="1:16" s="232" customFormat="1" ht="18.75" customHeight="1">
      <c r="A27" s="474">
        <v>10</v>
      </c>
      <c r="B27" s="480" t="s">
        <v>276</v>
      </c>
      <c r="C27" s="352" t="s">
        <v>285</v>
      </c>
      <c r="D27" s="472" t="s">
        <v>1800</v>
      </c>
      <c r="E27" s="473">
        <v>1</v>
      </c>
      <c r="F27" s="367"/>
      <c r="G27" s="183"/>
      <c r="H27" s="230"/>
      <c r="I27" s="356"/>
      <c r="J27" s="336"/>
      <c r="K27" s="230"/>
      <c r="L27" s="183"/>
      <c r="M27" s="183"/>
      <c r="N27" s="183"/>
      <c r="O27" s="183"/>
      <c r="P27" s="231"/>
    </row>
    <row r="28" spans="1:16" s="232" customFormat="1" ht="107.25" customHeight="1">
      <c r="A28" s="596">
        <v>11</v>
      </c>
      <c r="B28" s="597" t="s">
        <v>276</v>
      </c>
      <c r="C28" s="598" t="s">
        <v>410</v>
      </c>
      <c r="D28" s="599" t="s">
        <v>1800</v>
      </c>
      <c r="E28" s="600">
        <v>1</v>
      </c>
      <c r="F28" s="601"/>
      <c r="G28" s="190"/>
      <c r="H28" s="238"/>
      <c r="I28" s="583"/>
      <c r="J28" s="464"/>
      <c r="K28" s="238"/>
      <c r="L28" s="190"/>
      <c r="M28" s="190"/>
      <c r="N28" s="190"/>
      <c r="O28" s="190"/>
      <c r="P28" s="239"/>
    </row>
    <row r="29" spans="1:16" s="232" customFormat="1" ht="45" customHeight="1">
      <c r="A29" s="474">
        <v>12</v>
      </c>
      <c r="B29" s="480" t="s">
        <v>286</v>
      </c>
      <c r="C29" s="352" t="s">
        <v>411</v>
      </c>
      <c r="D29" s="472" t="s">
        <v>1782</v>
      </c>
      <c r="E29" s="473">
        <v>3</v>
      </c>
      <c r="F29" s="367"/>
      <c r="G29" s="183"/>
      <c r="H29" s="230"/>
      <c r="I29" s="356"/>
      <c r="J29" s="336"/>
      <c r="K29" s="230"/>
      <c r="L29" s="183"/>
      <c r="M29" s="183"/>
      <c r="N29" s="183"/>
      <c r="O29" s="183"/>
      <c r="P29" s="231"/>
    </row>
    <row r="30" spans="1:16" s="232" customFormat="1" ht="32.25" customHeight="1">
      <c r="A30" s="474">
        <v>13</v>
      </c>
      <c r="B30" s="480" t="s">
        <v>286</v>
      </c>
      <c r="C30" s="352" t="s">
        <v>412</v>
      </c>
      <c r="D30" s="472" t="s">
        <v>1782</v>
      </c>
      <c r="E30" s="473">
        <v>1</v>
      </c>
      <c r="F30" s="367"/>
      <c r="G30" s="183"/>
      <c r="H30" s="230"/>
      <c r="I30" s="356"/>
      <c r="J30" s="336"/>
      <c r="K30" s="230"/>
      <c r="L30" s="183"/>
      <c r="M30" s="183"/>
      <c r="N30" s="183"/>
      <c r="O30" s="183"/>
      <c r="P30" s="231"/>
    </row>
    <row r="31" spans="1:16" s="232" customFormat="1" ht="76.5" customHeight="1">
      <c r="A31" s="474">
        <v>14</v>
      </c>
      <c r="B31" s="480" t="s">
        <v>286</v>
      </c>
      <c r="C31" s="352" t="s">
        <v>413</v>
      </c>
      <c r="D31" s="472" t="s">
        <v>1782</v>
      </c>
      <c r="E31" s="473">
        <v>6</v>
      </c>
      <c r="F31" s="367"/>
      <c r="G31" s="183"/>
      <c r="H31" s="230"/>
      <c r="I31" s="356"/>
      <c r="J31" s="336"/>
      <c r="K31" s="230"/>
      <c r="L31" s="183"/>
      <c r="M31" s="183"/>
      <c r="N31" s="183"/>
      <c r="O31" s="183"/>
      <c r="P31" s="231"/>
    </row>
    <row r="32" spans="1:16" s="232" customFormat="1" ht="32.25" customHeight="1">
      <c r="A32" s="474">
        <v>15</v>
      </c>
      <c r="B32" s="480" t="s">
        <v>286</v>
      </c>
      <c r="C32" s="352" t="s">
        <v>414</v>
      </c>
      <c r="D32" s="472" t="s">
        <v>1782</v>
      </c>
      <c r="E32" s="473">
        <v>35</v>
      </c>
      <c r="F32" s="367"/>
      <c r="G32" s="183"/>
      <c r="H32" s="230"/>
      <c r="I32" s="356"/>
      <c r="J32" s="336"/>
      <c r="K32" s="230"/>
      <c r="L32" s="183"/>
      <c r="M32" s="183"/>
      <c r="N32" s="183"/>
      <c r="O32" s="183"/>
      <c r="P32" s="231"/>
    </row>
    <row r="33" spans="1:16" s="232" customFormat="1" ht="32.25" customHeight="1">
      <c r="A33" s="474">
        <v>16</v>
      </c>
      <c r="B33" s="480" t="s">
        <v>286</v>
      </c>
      <c r="C33" s="352" t="s">
        <v>415</v>
      </c>
      <c r="D33" s="472" t="s">
        <v>1782</v>
      </c>
      <c r="E33" s="473">
        <v>6</v>
      </c>
      <c r="F33" s="367"/>
      <c r="G33" s="183"/>
      <c r="H33" s="230"/>
      <c r="I33" s="356"/>
      <c r="J33" s="336"/>
      <c r="K33" s="230"/>
      <c r="L33" s="183"/>
      <c r="M33" s="183"/>
      <c r="N33" s="183"/>
      <c r="O33" s="183"/>
      <c r="P33" s="231"/>
    </row>
    <row r="34" spans="1:16" s="232" customFormat="1" ht="32.25" customHeight="1">
      <c r="A34" s="474">
        <v>17</v>
      </c>
      <c r="B34" s="480" t="s">
        <v>287</v>
      </c>
      <c r="C34" s="352" t="s">
        <v>288</v>
      </c>
      <c r="D34" s="472" t="s">
        <v>1782</v>
      </c>
      <c r="E34" s="473">
        <v>2</v>
      </c>
      <c r="F34" s="367"/>
      <c r="G34" s="183"/>
      <c r="H34" s="230"/>
      <c r="I34" s="356"/>
      <c r="J34" s="336"/>
      <c r="K34" s="230"/>
      <c r="L34" s="183"/>
      <c r="M34" s="183"/>
      <c r="N34" s="183"/>
      <c r="O34" s="183"/>
      <c r="P34" s="231"/>
    </row>
    <row r="35" spans="1:16" s="232" customFormat="1" ht="46.5" customHeight="1">
      <c r="A35" s="474">
        <v>18</v>
      </c>
      <c r="B35" s="480" t="s">
        <v>287</v>
      </c>
      <c r="C35" s="352" t="s">
        <v>289</v>
      </c>
      <c r="D35" s="472" t="s">
        <v>1782</v>
      </c>
      <c r="E35" s="473">
        <v>1</v>
      </c>
      <c r="F35" s="367"/>
      <c r="G35" s="183"/>
      <c r="H35" s="230"/>
      <c r="I35" s="356"/>
      <c r="J35" s="336"/>
      <c r="K35" s="230"/>
      <c r="L35" s="183"/>
      <c r="M35" s="183"/>
      <c r="N35" s="183"/>
      <c r="O35" s="183"/>
      <c r="P35" s="231"/>
    </row>
    <row r="36" spans="1:16" s="232" customFormat="1" ht="32.25" customHeight="1">
      <c r="A36" s="474">
        <v>19</v>
      </c>
      <c r="B36" s="480" t="s">
        <v>287</v>
      </c>
      <c r="C36" s="352" t="s">
        <v>416</v>
      </c>
      <c r="D36" s="472" t="s">
        <v>1782</v>
      </c>
      <c r="E36" s="473">
        <v>1</v>
      </c>
      <c r="F36" s="367"/>
      <c r="G36" s="183"/>
      <c r="H36" s="230"/>
      <c r="I36" s="356"/>
      <c r="J36" s="336"/>
      <c r="K36" s="230"/>
      <c r="L36" s="183"/>
      <c r="M36" s="183"/>
      <c r="N36" s="183"/>
      <c r="O36" s="183"/>
      <c r="P36" s="231"/>
    </row>
    <row r="37" spans="1:16" s="232" customFormat="1" ht="32.25" customHeight="1">
      <c r="A37" s="474">
        <v>20</v>
      </c>
      <c r="B37" s="480" t="s">
        <v>290</v>
      </c>
      <c r="C37" s="482" t="s">
        <v>291</v>
      </c>
      <c r="D37" s="475"/>
      <c r="E37" s="473"/>
      <c r="F37" s="367"/>
      <c r="G37" s="183"/>
      <c r="H37" s="230"/>
      <c r="I37" s="356"/>
      <c r="J37" s="336"/>
      <c r="K37" s="230"/>
      <c r="L37" s="183"/>
      <c r="M37" s="183"/>
      <c r="N37" s="183"/>
      <c r="O37" s="183"/>
      <c r="P37" s="231"/>
    </row>
    <row r="38" spans="1:16" s="232" customFormat="1" ht="32.25" customHeight="1">
      <c r="A38" s="474"/>
      <c r="B38" s="480"/>
      <c r="C38" s="482" t="s">
        <v>417</v>
      </c>
      <c r="D38" s="475"/>
      <c r="E38" s="473"/>
      <c r="F38" s="367"/>
      <c r="G38" s="183"/>
      <c r="H38" s="230"/>
      <c r="I38" s="356"/>
      <c r="J38" s="336"/>
      <c r="K38" s="230"/>
      <c r="L38" s="183"/>
      <c r="M38" s="183"/>
      <c r="N38" s="183"/>
      <c r="O38" s="183"/>
      <c r="P38" s="231"/>
    </row>
    <row r="39" spans="1:16" s="232" customFormat="1" ht="18.75" customHeight="1">
      <c r="A39" s="474"/>
      <c r="B39" s="480"/>
      <c r="C39" s="482" t="s">
        <v>292</v>
      </c>
      <c r="D39" s="472" t="s">
        <v>1782</v>
      </c>
      <c r="E39" s="473">
        <v>125</v>
      </c>
      <c r="F39" s="367"/>
      <c r="G39" s="183"/>
      <c r="H39" s="230"/>
      <c r="I39" s="356"/>
      <c r="J39" s="336"/>
      <c r="K39" s="230"/>
      <c r="L39" s="183"/>
      <c r="M39" s="183"/>
      <c r="N39" s="183"/>
      <c r="O39" s="183"/>
      <c r="P39" s="231"/>
    </row>
    <row r="40" spans="1:16" s="232" customFormat="1" ht="32.25" customHeight="1">
      <c r="A40" s="474">
        <v>21</v>
      </c>
      <c r="B40" s="480" t="s">
        <v>290</v>
      </c>
      <c r="C40" s="482" t="s">
        <v>293</v>
      </c>
      <c r="D40" s="475"/>
      <c r="E40" s="473"/>
      <c r="F40" s="367"/>
      <c r="G40" s="183"/>
      <c r="H40" s="230"/>
      <c r="I40" s="356"/>
      <c r="J40" s="336"/>
      <c r="K40" s="230"/>
      <c r="L40" s="183"/>
      <c r="M40" s="183"/>
      <c r="N40" s="183"/>
      <c r="O40" s="183"/>
      <c r="P40" s="231"/>
    </row>
    <row r="41" spans="1:16" s="232" customFormat="1" ht="32.25" customHeight="1">
      <c r="A41" s="596"/>
      <c r="B41" s="597"/>
      <c r="C41" s="602" t="s">
        <v>294</v>
      </c>
      <c r="D41" s="603"/>
      <c r="E41" s="600"/>
      <c r="F41" s="601"/>
      <c r="G41" s="190"/>
      <c r="H41" s="238"/>
      <c r="I41" s="583"/>
      <c r="J41" s="464"/>
      <c r="K41" s="238"/>
      <c r="L41" s="190"/>
      <c r="M41" s="190"/>
      <c r="N41" s="190"/>
      <c r="O41" s="190"/>
      <c r="P41" s="239"/>
    </row>
    <row r="42" spans="1:16" s="232" customFormat="1" ht="18.75" customHeight="1">
      <c r="A42" s="474"/>
      <c r="B42" s="480"/>
      <c r="C42" s="482" t="s">
        <v>418</v>
      </c>
      <c r="D42" s="472" t="s">
        <v>1782</v>
      </c>
      <c r="E42" s="473">
        <v>30</v>
      </c>
      <c r="F42" s="367"/>
      <c r="G42" s="183"/>
      <c r="H42" s="230"/>
      <c r="I42" s="356"/>
      <c r="J42" s="336"/>
      <c r="K42" s="230"/>
      <c r="L42" s="183"/>
      <c r="M42" s="183"/>
      <c r="N42" s="183"/>
      <c r="O42" s="183"/>
      <c r="P42" s="231"/>
    </row>
    <row r="43" spans="1:16" s="232" customFormat="1" ht="30.75" customHeight="1">
      <c r="A43" s="474">
        <v>22</v>
      </c>
      <c r="B43" s="480" t="s">
        <v>290</v>
      </c>
      <c r="C43" s="482" t="s">
        <v>291</v>
      </c>
      <c r="D43" s="475"/>
      <c r="E43" s="473"/>
      <c r="F43" s="367"/>
      <c r="G43" s="183"/>
      <c r="H43" s="230"/>
      <c r="I43" s="356"/>
      <c r="J43" s="336"/>
      <c r="K43" s="230"/>
      <c r="L43" s="183"/>
      <c r="M43" s="183"/>
      <c r="N43" s="183"/>
      <c r="O43" s="183"/>
      <c r="P43" s="231"/>
    </row>
    <row r="44" spans="1:16" s="232" customFormat="1" ht="30.75" customHeight="1">
      <c r="A44" s="474"/>
      <c r="B44" s="480"/>
      <c r="C44" s="482" t="s">
        <v>295</v>
      </c>
      <c r="D44" s="475"/>
      <c r="E44" s="473"/>
      <c r="F44" s="367"/>
      <c r="G44" s="183"/>
      <c r="H44" s="230"/>
      <c r="I44" s="356"/>
      <c r="J44" s="336"/>
      <c r="K44" s="230"/>
      <c r="L44" s="183"/>
      <c r="M44" s="183"/>
      <c r="N44" s="183"/>
      <c r="O44" s="183"/>
      <c r="P44" s="231"/>
    </row>
    <row r="45" spans="1:16" s="232" customFormat="1" ht="30.75" customHeight="1">
      <c r="A45" s="474"/>
      <c r="B45" s="480"/>
      <c r="C45" s="482" t="s">
        <v>419</v>
      </c>
      <c r="D45" s="475"/>
      <c r="E45" s="473"/>
      <c r="F45" s="367"/>
      <c r="G45" s="183"/>
      <c r="H45" s="230"/>
      <c r="I45" s="356"/>
      <c r="J45" s="336"/>
      <c r="K45" s="230"/>
      <c r="L45" s="183"/>
      <c r="M45" s="183"/>
      <c r="N45" s="183"/>
      <c r="O45" s="183"/>
      <c r="P45" s="231"/>
    </row>
    <row r="46" spans="1:16" s="232" customFormat="1" ht="18.75" customHeight="1">
      <c r="A46" s="474"/>
      <c r="B46" s="480"/>
      <c r="C46" s="483" t="s">
        <v>296</v>
      </c>
      <c r="D46" s="472" t="s">
        <v>1782</v>
      </c>
      <c r="E46" s="473">
        <v>105</v>
      </c>
      <c r="F46" s="367"/>
      <c r="G46" s="183"/>
      <c r="H46" s="230"/>
      <c r="I46" s="356"/>
      <c r="J46" s="336"/>
      <c r="K46" s="230"/>
      <c r="L46" s="183"/>
      <c r="M46" s="183"/>
      <c r="N46" s="183"/>
      <c r="O46" s="183"/>
      <c r="P46" s="231"/>
    </row>
    <row r="47" spans="1:16" s="232" customFormat="1" ht="28.5" customHeight="1">
      <c r="A47" s="474">
        <v>23</v>
      </c>
      <c r="B47" s="480" t="s">
        <v>290</v>
      </c>
      <c r="C47" s="482" t="s">
        <v>297</v>
      </c>
      <c r="D47" s="475"/>
      <c r="E47" s="473"/>
      <c r="F47" s="367"/>
      <c r="G47" s="183"/>
      <c r="H47" s="230"/>
      <c r="I47" s="356"/>
      <c r="J47" s="336"/>
      <c r="K47" s="230"/>
      <c r="L47" s="183"/>
      <c r="M47" s="183"/>
      <c r="N47" s="183"/>
      <c r="O47" s="183"/>
      <c r="P47" s="231"/>
    </row>
    <row r="48" spans="1:16" s="232" customFormat="1" ht="28.5" customHeight="1">
      <c r="A48" s="474"/>
      <c r="B48" s="480"/>
      <c r="C48" s="482" t="s">
        <v>298</v>
      </c>
      <c r="D48" s="475"/>
      <c r="E48" s="473"/>
      <c r="F48" s="367"/>
      <c r="G48" s="183"/>
      <c r="H48" s="230"/>
      <c r="I48" s="356"/>
      <c r="J48" s="336"/>
      <c r="K48" s="230"/>
      <c r="L48" s="183"/>
      <c r="M48" s="183"/>
      <c r="N48" s="183"/>
      <c r="O48" s="183"/>
      <c r="P48" s="231"/>
    </row>
    <row r="49" spans="1:16" s="232" customFormat="1" ht="18.75" customHeight="1">
      <c r="A49" s="474"/>
      <c r="B49" s="480"/>
      <c r="C49" s="482" t="s">
        <v>299</v>
      </c>
      <c r="D49" s="472" t="s">
        <v>1782</v>
      </c>
      <c r="E49" s="473">
        <v>15</v>
      </c>
      <c r="F49" s="367"/>
      <c r="G49" s="183"/>
      <c r="H49" s="230"/>
      <c r="I49" s="356"/>
      <c r="J49" s="336"/>
      <c r="K49" s="230"/>
      <c r="L49" s="183"/>
      <c r="M49" s="183"/>
      <c r="N49" s="183"/>
      <c r="O49" s="183"/>
      <c r="P49" s="231"/>
    </row>
    <row r="50" spans="1:16" s="232" customFormat="1" ht="29.25" customHeight="1">
      <c r="A50" s="474">
        <v>24</v>
      </c>
      <c r="B50" s="480" t="s">
        <v>290</v>
      </c>
      <c r="C50" s="482" t="s">
        <v>293</v>
      </c>
      <c r="D50" s="475"/>
      <c r="E50" s="473"/>
      <c r="F50" s="367"/>
      <c r="G50" s="183"/>
      <c r="H50" s="230"/>
      <c r="I50" s="356"/>
      <c r="J50" s="336"/>
      <c r="K50" s="230"/>
      <c r="L50" s="183"/>
      <c r="M50" s="183"/>
      <c r="N50" s="183"/>
      <c r="O50" s="183"/>
      <c r="P50" s="231"/>
    </row>
    <row r="51" spans="1:16" s="232" customFormat="1" ht="29.25" customHeight="1">
      <c r="A51" s="474"/>
      <c r="B51" s="480"/>
      <c r="C51" s="482" t="s">
        <v>295</v>
      </c>
      <c r="D51" s="475"/>
      <c r="E51" s="473"/>
      <c r="F51" s="367"/>
      <c r="G51" s="183"/>
      <c r="H51" s="230"/>
      <c r="I51" s="356"/>
      <c r="J51" s="336"/>
      <c r="K51" s="230"/>
      <c r="L51" s="183"/>
      <c r="M51" s="183"/>
      <c r="N51" s="183"/>
      <c r="O51" s="183"/>
      <c r="P51" s="231"/>
    </row>
    <row r="52" spans="1:16" s="232" customFormat="1" ht="29.25" customHeight="1">
      <c r="A52" s="474"/>
      <c r="B52" s="480"/>
      <c r="C52" s="482" t="s">
        <v>300</v>
      </c>
      <c r="D52" s="475"/>
      <c r="E52" s="473"/>
      <c r="F52" s="367"/>
      <c r="G52" s="183"/>
      <c r="H52" s="230"/>
      <c r="I52" s="356"/>
      <c r="J52" s="336"/>
      <c r="K52" s="230"/>
      <c r="L52" s="183"/>
      <c r="M52" s="183"/>
      <c r="N52" s="183"/>
      <c r="O52" s="183"/>
      <c r="P52" s="231"/>
    </row>
    <row r="53" spans="1:16" s="232" customFormat="1" ht="18.75" customHeight="1">
      <c r="A53" s="474"/>
      <c r="B53" s="480"/>
      <c r="C53" s="482" t="s">
        <v>301</v>
      </c>
      <c r="D53" s="472" t="s">
        <v>1782</v>
      </c>
      <c r="E53" s="473">
        <v>8</v>
      </c>
      <c r="F53" s="367"/>
      <c r="G53" s="183"/>
      <c r="H53" s="230"/>
      <c r="I53" s="356"/>
      <c r="J53" s="336"/>
      <c r="K53" s="230"/>
      <c r="L53" s="183"/>
      <c r="M53" s="183"/>
      <c r="N53" s="183"/>
      <c r="O53" s="183"/>
      <c r="P53" s="231"/>
    </row>
    <row r="54" spans="1:16" s="232" customFormat="1" ht="28.5" customHeight="1">
      <c r="A54" s="474">
        <v>25</v>
      </c>
      <c r="B54" s="480" t="s">
        <v>290</v>
      </c>
      <c r="C54" s="482" t="s">
        <v>302</v>
      </c>
      <c r="D54" s="475"/>
      <c r="E54" s="473"/>
      <c r="F54" s="367"/>
      <c r="G54" s="183"/>
      <c r="H54" s="230"/>
      <c r="I54" s="356"/>
      <c r="J54" s="336"/>
      <c r="K54" s="230"/>
      <c r="L54" s="183"/>
      <c r="M54" s="183"/>
      <c r="N54" s="183"/>
      <c r="O54" s="183"/>
      <c r="P54" s="231"/>
    </row>
    <row r="55" spans="1:16" s="232" customFormat="1" ht="28.5" customHeight="1">
      <c r="A55" s="474"/>
      <c r="B55" s="480"/>
      <c r="C55" s="482" t="s">
        <v>303</v>
      </c>
      <c r="D55" s="475"/>
      <c r="E55" s="473"/>
      <c r="F55" s="367"/>
      <c r="G55" s="183"/>
      <c r="H55" s="230"/>
      <c r="I55" s="356"/>
      <c r="J55" s="336"/>
      <c r="K55" s="230"/>
      <c r="L55" s="183"/>
      <c r="M55" s="183"/>
      <c r="N55" s="183"/>
      <c r="O55" s="183"/>
      <c r="P55" s="231"/>
    </row>
    <row r="56" spans="1:16" s="232" customFormat="1" ht="28.5" customHeight="1">
      <c r="A56" s="474"/>
      <c r="B56" s="480"/>
      <c r="C56" s="482" t="s">
        <v>304</v>
      </c>
      <c r="D56" s="472" t="s">
        <v>1782</v>
      </c>
      <c r="E56" s="473">
        <v>30</v>
      </c>
      <c r="F56" s="367"/>
      <c r="G56" s="183"/>
      <c r="H56" s="230"/>
      <c r="I56" s="356"/>
      <c r="J56" s="336"/>
      <c r="K56" s="230"/>
      <c r="L56" s="183"/>
      <c r="M56" s="183"/>
      <c r="N56" s="183"/>
      <c r="O56" s="183"/>
      <c r="P56" s="231"/>
    </row>
    <row r="57" spans="1:16" s="232" customFormat="1" ht="28.5" customHeight="1">
      <c r="A57" s="474">
        <v>26</v>
      </c>
      <c r="B57" s="480" t="s">
        <v>290</v>
      </c>
      <c r="C57" s="482" t="s">
        <v>305</v>
      </c>
      <c r="D57" s="475"/>
      <c r="E57" s="473"/>
      <c r="F57" s="367"/>
      <c r="G57" s="183"/>
      <c r="H57" s="230"/>
      <c r="I57" s="356"/>
      <c r="J57" s="336"/>
      <c r="K57" s="230"/>
      <c r="L57" s="183"/>
      <c r="M57" s="183"/>
      <c r="N57" s="183"/>
      <c r="O57" s="183"/>
      <c r="P57" s="231"/>
    </row>
    <row r="58" spans="1:16" s="232" customFormat="1" ht="18.75" customHeight="1">
      <c r="A58" s="474"/>
      <c r="B58" s="480"/>
      <c r="C58" s="482" t="s">
        <v>306</v>
      </c>
      <c r="D58" s="472" t="s">
        <v>1782</v>
      </c>
      <c r="E58" s="473">
        <v>3</v>
      </c>
      <c r="F58" s="367"/>
      <c r="G58" s="183"/>
      <c r="H58" s="230"/>
      <c r="I58" s="356"/>
      <c r="J58" s="336"/>
      <c r="K58" s="230"/>
      <c r="L58" s="183"/>
      <c r="M58" s="183"/>
      <c r="N58" s="183"/>
      <c r="O58" s="183"/>
      <c r="P58" s="231"/>
    </row>
    <row r="59" spans="1:16" s="232" customFormat="1" ht="30.75" customHeight="1">
      <c r="A59" s="596">
        <v>27</v>
      </c>
      <c r="B59" s="597" t="s">
        <v>290</v>
      </c>
      <c r="C59" s="602" t="s">
        <v>307</v>
      </c>
      <c r="D59" s="603"/>
      <c r="E59" s="600"/>
      <c r="F59" s="601"/>
      <c r="G59" s="190"/>
      <c r="H59" s="238"/>
      <c r="I59" s="583"/>
      <c r="J59" s="464"/>
      <c r="K59" s="238"/>
      <c r="L59" s="190"/>
      <c r="M59" s="190"/>
      <c r="N59" s="190"/>
      <c r="O59" s="190"/>
      <c r="P59" s="239"/>
    </row>
    <row r="60" spans="1:16" s="232" customFormat="1" ht="30.75" customHeight="1">
      <c r="A60" s="474"/>
      <c r="B60" s="480"/>
      <c r="C60" s="482" t="s">
        <v>308</v>
      </c>
      <c r="D60" s="475"/>
      <c r="E60" s="473"/>
      <c r="F60" s="367"/>
      <c r="G60" s="183"/>
      <c r="H60" s="230"/>
      <c r="I60" s="356"/>
      <c r="J60" s="336"/>
      <c r="K60" s="230"/>
      <c r="L60" s="183"/>
      <c r="M60" s="183"/>
      <c r="N60" s="183"/>
      <c r="O60" s="183"/>
      <c r="P60" s="231"/>
    </row>
    <row r="61" spans="1:16" s="232" customFormat="1" ht="18.75" customHeight="1">
      <c r="A61" s="474"/>
      <c r="B61" s="480"/>
      <c r="C61" s="482" t="s">
        <v>420</v>
      </c>
      <c r="D61" s="472" t="s">
        <v>1782</v>
      </c>
      <c r="E61" s="473">
        <v>10</v>
      </c>
      <c r="F61" s="367"/>
      <c r="G61" s="183"/>
      <c r="H61" s="230"/>
      <c r="I61" s="356"/>
      <c r="J61" s="336"/>
      <c r="K61" s="230"/>
      <c r="L61" s="183"/>
      <c r="M61" s="183"/>
      <c r="N61" s="183"/>
      <c r="O61" s="183"/>
      <c r="P61" s="231"/>
    </row>
    <row r="62" spans="1:16" s="232" customFormat="1" ht="33" customHeight="1">
      <c r="A62" s="474">
        <v>28</v>
      </c>
      <c r="B62" s="480" t="s">
        <v>290</v>
      </c>
      <c r="C62" s="482" t="s">
        <v>307</v>
      </c>
      <c r="D62" s="475"/>
      <c r="E62" s="473"/>
      <c r="F62" s="367"/>
      <c r="G62" s="183"/>
      <c r="H62" s="230"/>
      <c r="I62" s="356"/>
      <c r="J62" s="336"/>
      <c r="K62" s="230"/>
      <c r="L62" s="183"/>
      <c r="M62" s="183"/>
      <c r="N62" s="183"/>
      <c r="O62" s="183"/>
      <c r="P62" s="231"/>
    </row>
    <row r="63" spans="1:16" s="232" customFormat="1" ht="33" customHeight="1">
      <c r="A63" s="474"/>
      <c r="B63" s="480"/>
      <c r="C63" s="482" t="s">
        <v>309</v>
      </c>
      <c r="D63" s="475"/>
      <c r="E63" s="473"/>
      <c r="F63" s="367"/>
      <c r="G63" s="183"/>
      <c r="H63" s="230"/>
      <c r="I63" s="356"/>
      <c r="J63" s="336"/>
      <c r="K63" s="230"/>
      <c r="L63" s="183"/>
      <c r="M63" s="183"/>
      <c r="N63" s="183"/>
      <c r="O63" s="183"/>
      <c r="P63" s="231"/>
    </row>
    <row r="64" spans="1:16" s="232" customFormat="1" ht="33" customHeight="1">
      <c r="A64" s="474"/>
      <c r="B64" s="480"/>
      <c r="C64" s="482" t="s">
        <v>310</v>
      </c>
      <c r="D64" s="475"/>
      <c r="E64" s="473"/>
      <c r="F64" s="367"/>
      <c r="G64" s="183"/>
      <c r="H64" s="230"/>
      <c r="I64" s="356"/>
      <c r="J64" s="336"/>
      <c r="K64" s="230"/>
      <c r="L64" s="183"/>
      <c r="M64" s="183"/>
      <c r="N64" s="183"/>
      <c r="O64" s="183"/>
      <c r="P64" s="231"/>
    </row>
    <row r="65" spans="1:16" s="232" customFormat="1" ht="18.75" customHeight="1">
      <c r="A65" s="474"/>
      <c r="B65" s="480"/>
      <c r="C65" s="482" t="s">
        <v>421</v>
      </c>
      <c r="D65" s="472" t="s">
        <v>1782</v>
      </c>
      <c r="E65" s="473">
        <v>38</v>
      </c>
      <c r="F65" s="367"/>
      <c r="G65" s="183"/>
      <c r="H65" s="230"/>
      <c r="I65" s="356"/>
      <c r="J65" s="336"/>
      <c r="K65" s="230"/>
      <c r="L65" s="183"/>
      <c r="M65" s="183"/>
      <c r="N65" s="183"/>
      <c r="O65" s="183"/>
      <c r="P65" s="231"/>
    </row>
    <row r="66" spans="1:16" s="232" customFormat="1" ht="18.75" customHeight="1">
      <c r="A66" s="474">
        <v>29</v>
      </c>
      <c r="B66" s="480" t="s">
        <v>290</v>
      </c>
      <c r="C66" s="779" t="s">
        <v>422</v>
      </c>
      <c r="D66" s="475"/>
      <c r="E66" s="473"/>
      <c r="F66" s="367"/>
      <c r="G66" s="183"/>
      <c r="H66" s="230"/>
      <c r="I66" s="356"/>
      <c r="J66" s="336"/>
      <c r="K66" s="230"/>
      <c r="L66" s="183"/>
      <c r="M66" s="183"/>
      <c r="N66" s="183"/>
      <c r="O66" s="183"/>
      <c r="P66" s="231"/>
    </row>
    <row r="67" spans="1:16" s="232" customFormat="1" ht="18.75" customHeight="1">
      <c r="A67" s="474"/>
      <c r="B67" s="480"/>
      <c r="C67" s="779"/>
      <c r="D67" s="475"/>
      <c r="E67" s="473"/>
      <c r="F67" s="367"/>
      <c r="G67" s="183"/>
      <c r="H67" s="230"/>
      <c r="I67" s="356"/>
      <c r="J67" s="336"/>
      <c r="K67" s="230"/>
      <c r="L67" s="183"/>
      <c r="M67" s="183"/>
      <c r="N67" s="183"/>
      <c r="O67" s="183"/>
      <c r="P67" s="231"/>
    </row>
    <row r="68" spans="1:16" s="232" customFormat="1" ht="38.25" customHeight="1">
      <c r="A68" s="474"/>
      <c r="B68" s="480"/>
      <c r="C68" s="779"/>
      <c r="D68" s="472" t="s">
        <v>1782</v>
      </c>
      <c r="E68" s="473">
        <v>2</v>
      </c>
      <c r="F68" s="367"/>
      <c r="G68" s="183"/>
      <c r="H68" s="230"/>
      <c r="I68" s="356"/>
      <c r="J68" s="336"/>
      <c r="K68" s="230"/>
      <c r="L68" s="183"/>
      <c r="M68" s="183"/>
      <c r="N68" s="183"/>
      <c r="O68" s="183"/>
      <c r="P68" s="231"/>
    </row>
    <row r="69" spans="1:16" s="232" customFormat="1" ht="33.75" customHeight="1">
      <c r="A69" s="474">
        <v>30</v>
      </c>
      <c r="B69" s="480" t="s">
        <v>311</v>
      </c>
      <c r="C69" s="343" t="s">
        <v>423</v>
      </c>
      <c r="D69" s="472" t="s">
        <v>1782</v>
      </c>
      <c r="E69" s="473">
        <v>12</v>
      </c>
      <c r="F69" s="367"/>
      <c r="G69" s="183"/>
      <c r="H69" s="230"/>
      <c r="I69" s="356"/>
      <c r="J69" s="336"/>
      <c r="K69" s="230"/>
      <c r="L69" s="183"/>
      <c r="M69" s="183"/>
      <c r="N69" s="183"/>
      <c r="O69" s="183"/>
      <c r="P69" s="231"/>
    </row>
    <row r="70" spans="1:16" s="232" customFormat="1" ht="33.75" customHeight="1">
      <c r="A70" s="474">
        <v>31</v>
      </c>
      <c r="B70" s="480" t="s">
        <v>311</v>
      </c>
      <c r="C70" s="343" t="s">
        <v>424</v>
      </c>
      <c r="D70" s="472" t="s">
        <v>1782</v>
      </c>
      <c r="E70" s="473">
        <v>31</v>
      </c>
      <c r="F70" s="367"/>
      <c r="G70" s="183"/>
      <c r="H70" s="230"/>
      <c r="I70" s="356"/>
      <c r="J70" s="336"/>
      <c r="K70" s="230"/>
      <c r="L70" s="183"/>
      <c r="M70" s="183"/>
      <c r="N70" s="183"/>
      <c r="O70" s="183"/>
      <c r="P70" s="231"/>
    </row>
    <row r="71" spans="1:16" s="232" customFormat="1" ht="33.75" customHeight="1">
      <c r="A71" s="474">
        <v>32</v>
      </c>
      <c r="B71" s="480" t="s">
        <v>311</v>
      </c>
      <c r="C71" s="343" t="s">
        <v>425</v>
      </c>
      <c r="D71" s="472" t="s">
        <v>1782</v>
      </c>
      <c r="E71" s="473">
        <v>10</v>
      </c>
      <c r="F71" s="367"/>
      <c r="G71" s="183"/>
      <c r="H71" s="230"/>
      <c r="I71" s="356"/>
      <c r="J71" s="336"/>
      <c r="K71" s="230"/>
      <c r="L71" s="183"/>
      <c r="M71" s="183"/>
      <c r="N71" s="183"/>
      <c r="O71" s="183"/>
      <c r="P71" s="231"/>
    </row>
    <row r="72" spans="1:16" s="232" customFormat="1" ht="33.75" customHeight="1">
      <c r="A72" s="474">
        <v>33</v>
      </c>
      <c r="B72" s="480" t="s">
        <v>311</v>
      </c>
      <c r="C72" s="343" t="s">
        <v>426</v>
      </c>
      <c r="D72" s="472" t="s">
        <v>1782</v>
      </c>
      <c r="E72" s="473">
        <v>5</v>
      </c>
      <c r="F72" s="367"/>
      <c r="G72" s="183"/>
      <c r="H72" s="230"/>
      <c r="I72" s="356"/>
      <c r="J72" s="336"/>
      <c r="K72" s="230"/>
      <c r="L72" s="183"/>
      <c r="M72" s="183"/>
      <c r="N72" s="183"/>
      <c r="O72" s="183"/>
      <c r="P72" s="231"/>
    </row>
    <row r="73" spans="1:16" s="232" customFormat="1" ht="33.75" customHeight="1">
      <c r="A73" s="474">
        <v>34</v>
      </c>
      <c r="B73" s="480" t="s">
        <v>311</v>
      </c>
      <c r="C73" s="343" t="s">
        <v>427</v>
      </c>
      <c r="D73" s="476" t="s">
        <v>1782</v>
      </c>
      <c r="E73" s="473">
        <v>6</v>
      </c>
      <c r="F73" s="367"/>
      <c r="G73" s="183"/>
      <c r="H73" s="230"/>
      <c r="I73" s="356"/>
      <c r="J73" s="336"/>
      <c r="K73" s="230"/>
      <c r="L73" s="183"/>
      <c r="M73" s="183"/>
      <c r="N73" s="183"/>
      <c r="O73" s="183"/>
      <c r="P73" s="231"/>
    </row>
    <row r="74" spans="1:16" s="232" customFormat="1" ht="33.75" customHeight="1">
      <c r="A74" s="474">
        <v>35</v>
      </c>
      <c r="B74" s="480" t="s">
        <v>311</v>
      </c>
      <c r="C74" s="390" t="s">
        <v>428</v>
      </c>
      <c r="D74" s="477"/>
      <c r="E74" s="473"/>
      <c r="F74" s="356"/>
      <c r="G74" s="183"/>
      <c r="H74" s="230"/>
      <c r="I74" s="356"/>
      <c r="J74" s="336"/>
      <c r="K74" s="230"/>
      <c r="L74" s="183"/>
      <c r="M74" s="183"/>
      <c r="N74" s="183"/>
      <c r="O74" s="183"/>
      <c r="P74" s="231"/>
    </row>
    <row r="75" spans="1:16" s="232" customFormat="1" ht="18.75" customHeight="1">
      <c r="A75" s="596"/>
      <c r="B75" s="597"/>
      <c r="C75" s="590" t="s">
        <v>429</v>
      </c>
      <c r="D75" s="604" t="s">
        <v>1782</v>
      </c>
      <c r="E75" s="600">
        <v>1</v>
      </c>
      <c r="F75" s="601"/>
      <c r="G75" s="190"/>
      <c r="H75" s="238"/>
      <c r="I75" s="583"/>
      <c r="J75" s="464"/>
      <c r="K75" s="238"/>
      <c r="L75" s="190"/>
      <c r="M75" s="190"/>
      <c r="N75" s="190"/>
      <c r="O75" s="190"/>
      <c r="P75" s="239"/>
    </row>
    <row r="76" spans="1:16" s="232" customFormat="1" ht="147.75" customHeight="1">
      <c r="A76" s="474">
        <v>36</v>
      </c>
      <c r="B76" s="480" t="s">
        <v>312</v>
      </c>
      <c r="C76" s="343" t="s">
        <v>430</v>
      </c>
      <c r="D76" s="476" t="s">
        <v>1782</v>
      </c>
      <c r="E76" s="478">
        <v>39</v>
      </c>
      <c r="F76" s="367"/>
      <c r="G76" s="183"/>
      <c r="H76" s="230"/>
      <c r="I76" s="356"/>
      <c r="J76" s="336"/>
      <c r="K76" s="230"/>
      <c r="L76" s="183"/>
      <c r="M76" s="183"/>
      <c r="N76" s="183"/>
      <c r="O76" s="183"/>
      <c r="P76" s="231"/>
    </row>
    <row r="77" spans="1:16" s="232" customFormat="1" ht="143.25" customHeight="1">
      <c r="A77" s="474">
        <v>37</v>
      </c>
      <c r="B77" s="480" t="s">
        <v>312</v>
      </c>
      <c r="C77" s="343" t="s">
        <v>431</v>
      </c>
      <c r="D77" s="476" t="s">
        <v>1782</v>
      </c>
      <c r="E77" s="478">
        <v>20</v>
      </c>
      <c r="F77" s="356"/>
      <c r="G77" s="183"/>
      <c r="H77" s="230"/>
      <c r="I77" s="356"/>
      <c r="J77" s="336"/>
      <c r="K77" s="230"/>
      <c r="L77" s="183"/>
      <c r="M77" s="183"/>
      <c r="N77" s="183"/>
      <c r="O77" s="183"/>
      <c r="P77" s="231"/>
    </row>
    <row r="78" spans="1:16" s="232" customFormat="1" ht="48.75" customHeight="1">
      <c r="A78" s="474">
        <v>38</v>
      </c>
      <c r="B78" s="480" t="s">
        <v>313</v>
      </c>
      <c r="C78" s="343" t="s">
        <v>432</v>
      </c>
      <c r="D78" s="476" t="s">
        <v>1782</v>
      </c>
      <c r="E78" s="478">
        <v>10</v>
      </c>
      <c r="F78" s="356"/>
      <c r="G78" s="183"/>
      <c r="H78" s="230"/>
      <c r="I78" s="356"/>
      <c r="J78" s="336"/>
      <c r="K78" s="230"/>
      <c r="L78" s="183"/>
      <c r="M78" s="183"/>
      <c r="N78" s="183"/>
      <c r="O78" s="183"/>
      <c r="P78" s="231"/>
    </row>
    <row r="79" spans="1:16" s="232" customFormat="1" ht="48.75" customHeight="1">
      <c r="A79" s="474">
        <v>39</v>
      </c>
      <c r="B79" s="480" t="s">
        <v>314</v>
      </c>
      <c r="C79" s="343" t="s">
        <v>433</v>
      </c>
      <c r="D79" s="476" t="s">
        <v>1782</v>
      </c>
      <c r="E79" s="478">
        <v>49</v>
      </c>
      <c r="F79" s="356"/>
      <c r="G79" s="183"/>
      <c r="H79" s="230"/>
      <c r="I79" s="356"/>
      <c r="J79" s="336"/>
      <c r="K79" s="230"/>
      <c r="L79" s="183"/>
      <c r="M79" s="183"/>
      <c r="N79" s="183"/>
      <c r="O79" s="183"/>
      <c r="P79" s="231"/>
    </row>
    <row r="80" spans="1:16" s="232" customFormat="1" ht="18.75" customHeight="1">
      <c r="A80" s="596">
        <v>40</v>
      </c>
      <c r="B80" s="597" t="s">
        <v>315</v>
      </c>
      <c r="C80" s="460" t="s">
        <v>316</v>
      </c>
      <c r="D80" s="604" t="s">
        <v>1782</v>
      </c>
      <c r="E80" s="605">
        <v>59</v>
      </c>
      <c r="F80" s="583"/>
      <c r="G80" s="190"/>
      <c r="H80" s="238"/>
      <c r="I80" s="583"/>
      <c r="J80" s="464"/>
      <c r="K80" s="238"/>
      <c r="L80" s="190"/>
      <c r="M80" s="190"/>
      <c r="N80" s="190"/>
      <c r="O80" s="190"/>
      <c r="P80" s="239"/>
    </row>
    <row r="81" spans="1:16" s="232" customFormat="1" ht="95.25" customHeight="1">
      <c r="A81" s="474">
        <v>41</v>
      </c>
      <c r="B81" s="480" t="s">
        <v>317</v>
      </c>
      <c r="C81" s="487" t="s">
        <v>434</v>
      </c>
      <c r="D81" s="476" t="s">
        <v>1782</v>
      </c>
      <c r="E81" s="361">
        <v>29</v>
      </c>
      <c r="F81" s="356"/>
      <c r="G81" s="183"/>
      <c r="H81" s="230"/>
      <c r="I81" s="356"/>
      <c r="J81" s="336"/>
      <c r="K81" s="230"/>
      <c r="L81" s="183"/>
      <c r="M81" s="183"/>
      <c r="N81" s="183"/>
      <c r="O81" s="183"/>
      <c r="P81" s="231"/>
    </row>
    <row r="82" spans="1:16" s="232" customFormat="1" ht="42.75" customHeight="1">
      <c r="A82" s="474">
        <v>42</v>
      </c>
      <c r="B82" s="480" t="s">
        <v>318</v>
      </c>
      <c r="C82" s="343" t="s">
        <v>319</v>
      </c>
      <c r="D82" s="476" t="s">
        <v>1782</v>
      </c>
      <c r="E82" s="361">
        <v>2</v>
      </c>
      <c r="F82" s="356"/>
      <c r="G82" s="183"/>
      <c r="H82" s="230"/>
      <c r="I82" s="356"/>
      <c r="J82" s="336"/>
      <c r="K82" s="230"/>
      <c r="L82" s="183"/>
      <c r="M82" s="183"/>
      <c r="N82" s="183"/>
      <c r="O82" s="183"/>
      <c r="P82" s="231"/>
    </row>
    <row r="83" spans="1:16" s="232" customFormat="1" ht="42.75" customHeight="1">
      <c r="A83" s="474">
        <v>43</v>
      </c>
      <c r="B83" s="480" t="s">
        <v>318</v>
      </c>
      <c r="C83" s="343" t="s">
        <v>320</v>
      </c>
      <c r="D83" s="476" t="s">
        <v>1782</v>
      </c>
      <c r="E83" s="361">
        <v>4</v>
      </c>
      <c r="F83" s="356"/>
      <c r="G83" s="183"/>
      <c r="H83" s="230"/>
      <c r="I83" s="356"/>
      <c r="J83" s="336"/>
      <c r="K83" s="230"/>
      <c r="L83" s="183"/>
      <c r="M83" s="183"/>
      <c r="N83" s="183"/>
      <c r="O83" s="183"/>
      <c r="P83" s="231"/>
    </row>
    <row r="84" spans="1:16" s="232" customFormat="1" ht="42.75" customHeight="1">
      <c r="A84" s="474">
        <v>44</v>
      </c>
      <c r="B84" s="480" t="s">
        <v>318</v>
      </c>
      <c r="C84" s="343" t="s">
        <v>321</v>
      </c>
      <c r="D84" s="476" t="s">
        <v>1782</v>
      </c>
      <c r="E84" s="361">
        <v>5</v>
      </c>
      <c r="F84" s="356"/>
      <c r="G84" s="183"/>
      <c r="H84" s="230"/>
      <c r="I84" s="356"/>
      <c r="J84" s="336"/>
      <c r="K84" s="230"/>
      <c r="L84" s="183"/>
      <c r="M84" s="183"/>
      <c r="N84" s="183"/>
      <c r="O84" s="183"/>
      <c r="P84" s="231"/>
    </row>
    <row r="85" spans="1:16" s="232" customFormat="1" ht="33" customHeight="1">
      <c r="A85" s="474">
        <v>45</v>
      </c>
      <c r="B85" s="480" t="s">
        <v>1807</v>
      </c>
      <c r="C85" s="484" t="s">
        <v>322</v>
      </c>
      <c r="D85" s="476" t="s">
        <v>144</v>
      </c>
      <c r="E85" s="361">
        <v>225</v>
      </c>
      <c r="F85" s="356"/>
      <c r="G85" s="183"/>
      <c r="H85" s="230"/>
      <c r="I85" s="356"/>
      <c r="J85" s="336"/>
      <c r="K85" s="230"/>
      <c r="L85" s="183"/>
      <c r="M85" s="183"/>
      <c r="N85" s="183"/>
      <c r="O85" s="183"/>
      <c r="P85" s="231"/>
    </row>
    <row r="86" spans="1:16" s="232" customFormat="1" ht="31.5" customHeight="1">
      <c r="A86" s="474">
        <v>46</v>
      </c>
      <c r="B86" s="480" t="s">
        <v>323</v>
      </c>
      <c r="C86" s="484" t="s">
        <v>324</v>
      </c>
      <c r="D86" s="476" t="s">
        <v>144</v>
      </c>
      <c r="E86" s="361">
        <v>195</v>
      </c>
      <c r="F86" s="356"/>
      <c r="G86" s="183"/>
      <c r="H86" s="230"/>
      <c r="I86" s="356"/>
      <c r="J86" s="336"/>
      <c r="K86" s="230"/>
      <c r="L86" s="183"/>
      <c r="M86" s="183"/>
      <c r="N86" s="183"/>
      <c r="O86" s="183"/>
      <c r="P86" s="231"/>
    </row>
    <row r="87" spans="1:16" s="232" customFormat="1" ht="42.75" customHeight="1">
      <c r="A87" s="474">
        <v>47</v>
      </c>
      <c r="B87" s="480" t="s">
        <v>318</v>
      </c>
      <c r="C87" s="343" t="s">
        <v>325</v>
      </c>
      <c r="D87" s="476" t="s">
        <v>1782</v>
      </c>
      <c r="E87" s="361">
        <v>3</v>
      </c>
      <c r="F87" s="356"/>
      <c r="G87" s="183"/>
      <c r="H87" s="230"/>
      <c r="I87" s="356"/>
      <c r="J87" s="336"/>
      <c r="K87" s="230"/>
      <c r="L87" s="183"/>
      <c r="M87" s="183"/>
      <c r="N87" s="183"/>
      <c r="O87" s="183"/>
      <c r="P87" s="231"/>
    </row>
    <row r="88" spans="1:16" s="232" customFormat="1" ht="42.75" customHeight="1">
      <c r="A88" s="474">
        <v>48</v>
      </c>
      <c r="B88" s="480" t="s">
        <v>326</v>
      </c>
      <c r="C88" s="343" t="s">
        <v>327</v>
      </c>
      <c r="D88" s="476" t="s">
        <v>1782</v>
      </c>
      <c r="E88" s="361">
        <v>2</v>
      </c>
      <c r="F88" s="356"/>
      <c r="G88" s="183"/>
      <c r="H88" s="230"/>
      <c r="I88" s="356"/>
      <c r="J88" s="336"/>
      <c r="K88" s="230"/>
      <c r="L88" s="183"/>
      <c r="M88" s="183"/>
      <c r="N88" s="183"/>
      <c r="O88" s="183"/>
      <c r="P88" s="231"/>
    </row>
    <row r="89" spans="1:16" s="232" customFormat="1" ht="42.75" customHeight="1">
      <c r="A89" s="474">
        <v>49</v>
      </c>
      <c r="B89" s="480" t="s">
        <v>326</v>
      </c>
      <c r="C89" s="484" t="s">
        <v>328</v>
      </c>
      <c r="D89" s="476" t="s">
        <v>1782</v>
      </c>
      <c r="E89" s="361">
        <v>1</v>
      </c>
      <c r="F89" s="356"/>
      <c r="G89" s="183"/>
      <c r="H89" s="230"/>
      <c r="I89" s="356"/>
      <c r="J89" s="336"/>
      <c r="K89" s="230"/>
      <c r="L89" s="183"/>
      <c r="M89" s="183"/>
      <c r="N89" s="183"/>
      <c r="O89" s="183"/>
      <c r="P89" s="231"/>
    </row>
    <row r="90" spans="1:16" s="232" customFormat="1" ht="42.75" customHeight="1">
      <c r="A90" s="596">
        <v>50</v>
      </c>
      <c r="B90" s="597" t="s">
        <v>326</v>
      </c>
      <c r="C90" s="460" t="s">
        <v>329</v>
      </c>
      <c r="D90" s="604" t="s">
        <v>1782</v>
      </c>
      <c r="E90" s="605">
        <v>7</v>
      </c>
      <c r="F90" s="583"/>
      <c r="G90" s="190"/>
      <c r="H90" s="238"/>
      <c r="I90" s="583"/>
      <c r="J90" s="464"/>
      <c r="K90" s="238"/>
      <c r="L90" s="190"/>
      <c r="M90" s="190"/>
      <c r="N90" s="190"/>
      <c r="O90" s="190"/>
      <c r="P90" s="239"/>
    </row>
    <row r="91" spans="1:16" s="232" customFormat="1" ht="42.75" customHeight="1">
      <c r="A91" s="474">
        <v>51</v>
      </c>
      <c r="B91" s="480" t="s">
        <v>330</v>
      </c>
      <c r="C91" s="343" t="s">
        <v>331</v>
      </c>
      <c r="D91" s="476" t="s">
        <v>1800</v>
      </c>
      <c r="E91" s="478">
        <v>2</v>
      </c>
      <c r="F91" s="356"/>
      <c r="G91" s="183"/>
      <c r="H91" s="230"/>
      <c r="I91" s="356"/>
      <c r="J91" s="336"/>
      <c r="K91" s="230"/>
      <c r="L91" s="183"/>
      <c r="M91" s="183"/>
      <c r="N91" s="183"/>
      <c r="O91" s="183"/>
      <c r="P91" s="231"/>
    </row>
    <row r="92" spans="1:16" s="232" customFormat="1" ht="18.75" customHeight="1">
      <c r="A92" s="474">
        <v>52</v>
      </c>
      <c r="B92" s="480" t="s">
        <v>1994</v>
      </c>
      <c r="C92" s="780" t="s">
        <v>332</v>
      </c>
      <c r="D92" s="477"/>
      <c r="E92" s="478"/>
      <c r="F92" s="356"/>
      <c r="G92" s="183"/>
      <c r="H92" s="230"/>
      <c r="I92" s="356"/>
      <c r="J92" s="336"/>
      <c r="K92" s="230"/>
      <c r="L92" s="183"/>
      <c r="M92" s="183"/>
      <c r="N92" s="183"/>
      <c r="O92" s="183"/>
      <c r="P92" s="231"/>
    </row>
    <row r="93" spans="1:16" s="232" customFormat="1" ht="16.5" customHeight="1">
      <c r="A93" s="474"/>
      <c r="B93" s="480"/>
      <c r="C93" s="780"/>
      <c r="D93" s="476" t="s">
        <v>1782</v>
      </c>
      <c r="E93" s="478">
        <v>15</v>
      </c>
      <c r="F93" s="356"/>
      <c r="G93" s="183"/>
      <c r="H93" s="230"/>
      <c r="I93" s="356"/>
      <c r="J93" s="336"/>
      <c r="K93" s="230"/>
      <c r="L93" s="183"/>
      <c r="M93" s="183"/>
      <c r="N93" s="183"/>
      <c r="O93" s="183"/>
      <c r="P93" s="231"/>
    </row>
    <row r="94" spans="1:16" s="232" customFormat="1" ht="18.75" customHeight="1">
      <c r="A94" s="474">
        <v>53</v>
      </c>
      <c r="B94" s="480" t="s">
        <v>1994</v>
      </c>
      <c r="C94" s="777" t="s">
        <v>333</v>
      </c>
      <c r="D94" s="477"/>
      <c r="E94" s="478"/>
      <c r="F94" s="356"/>
      <c r="G94" s="183"/>
      <c r="H94" s="230"/>
      <c r="I94" s="356"/>
      <c r="J94" s="336"/>
      <c r="K94" s="230"/>
      <c r="L94" s="183"/>
      <c r="M94" s="183"/>
      <c r="N94" s="183"/>
      <c r="O94" s="183"/>
      <c r="P94" s="231"/>
    </row>
    <row r="95" spans="1:16" s="232" customFormat="1" ht="15" customHeight="1">
      <c r="A95" s="474"/>
      <c r="B95" s="480"/>
      <c r="C95" s="777"/>
      <c r="D95" s="476" t="s">
        <v>1782</v>
      </c>
      <c r="E95" s="478">
        <v>4</v>
      </c>
      <c r="F95" s="356"/>
      <c r="G95" s="183"/>
      <c r="H95" s="230"/>
      <c r="I95" s="356"/>
      <c r="J95" s="336"/>
      <c r="K95" s="230"/>
      <c r="L95" s="183"/>
      <c r="M95" s="183"/>
      <c r="N95" s="183"/>
      <c r="O95" s="183"/>
      <c r="P95" s="231"/>
    </row>
    <row r="96" spans="1:16" s="232" customFormat="1" ht="18.75" customHeight="1">
      <c r="A96" s="474">
        <v>54</v>
      </c>
      <c r="B96" s="480" t="s">
        <v>1994</v>
      </c>
      <c r="C96" s="777" t="s">
        <v>334</v>
      </c>
      <c r="D96" s="477"/>
      <c r="E96" s="478"/>
      <c r="F96" s="356"/>
      <c r="G96" s="183"/>
      <c r="H96" s="230"/>
      <c r="I96" s="356"/>
      <c r="J96" s="336"/>
      <c r="K96" s="230"/>
      <c r="L96" s="183"/>
      <c r="M96" s="183"/>
      <c r="N96" s="183"/>
      <c r="O96" s="183"/>
      <c r="P96" s="231"/>
    </row>
    <row r="97" spans="1:16" s="232" customFormat="1" ht="13.5" customHeight="1">
      <c r="A97" s="474"/>
      <c r="B97" s="480"/>
      <c r="C97" s="777"/>
      <c r="D97" s="476" t="s">
        <v>1782</v>
      </c>
      <c r="E97" s="478">
        <v>5</v>
      </c>
      <c r="F97" s="356"/>
      <c r="G97" s="183"/>
      <c r="H97" s="230"/>
      <c r="I97" s="356"/>
      <c r="J97" s="336"/>
      <c r="K97" s="230"/>
      <c r="L97" s="183"/>
      <c r="M97" s="183"/>
      <c r="N97" s="183"/>
      <c r="O97" s="183"/>
      <c r="P97" s="231"/>
    </row>
    <row r="98" spans="1:16" s="232" customFormat="1" ht="18.75" customHeight="1">
      <c r="A98" s="474">
        <v>55</v>
      </c>
      <c r="B98" s="480" t="s">
        <v>1994</v>
      </c>
      <c r="C98" s="777" t="s">
        <v>335</v>
      </c>
      <c r="D98" s="477"/>
      <c r="E98" s="478"/>
      <c r="F98" s="356"/>
      <c r="G98" s="183"/>
      <c r="H98" s="230"/>
      <c r="I98" s="356"/>
      <c r="J98" s="336"/>
      <c r="K98" s="230"/>
      <c r="L98" s="183"/>
      <c r="M98" s="183"/>
      <c r="N98" s="183"/>
      <c r="O98" s="183"/>
      <c r="P98" s="231"/>
    </row>
    <row r="99" spans="1:16" s="232" customFormat="1" ht="18.75" customHeight="1">
      <c r="A99" s="474"/>
      <c r="B99" s="480"/>
      <c r="C99" s="777"/>
      <c r="D99" s="476" t="s">
        <v>1782</v>
      </c>
      <c r="E99" s="478">
        <v>2</v>
      </c>
      <c r="F99" s="356"/>
      <c r="G99" s="183"/>
      <c r="H99" s="230"/>
      <c r="I99" s="356"/>
      <c r="J99" s="336"/>
      <c r="K99" s="230"/>
      <c r="L99" s="183"/>
      <c r="M99" s="183"/>
      <c r="N99" s="183"/>
      <c r="O99" s="183"/>
      <c r="P99" s="231"/>
    </row>
    <row r="100" spans="1:16" s="232" customFormat="1" ht="18.75" customHeight="1">
      <c r="A100" s="474">
        <v>56</v>
      </c>
      <c r="B100" s="480" t="s">
        <v>1994</v>
      </c>
      <c r="C100" s="777" t="s">
        <v>336</v>
      </c>
      <c r="D100" s="477"/>
      <c r="E100" s="478"/>
      <c r="F100" s="356"/>
      <c r="G100" s="183"/>
      <c r="H100" s="230"/>
      <c r="I100" s="356"/>
      <c r="J100" s="336"/>
      <c r="K100" s="230"/>
      <c r="L100" s="183"/>
      <c r="M100" s="183"/>
      <c r="N100" s="183"/>
      <c r="O100" s="183"/>
      <c r="P100" s="231"/>
    </row>
    <row r="101" spans="1:16" s="232" customFormat="1" ht="13.5" customHeight="1">
      <c r="A101" s="474"/>
      <c r="B101" s="480"/>
      <c r="C101" s="777"/>
      <c r="D101" s="476" t="s">
        <v>1782</v>
      </c>
      <c r="E101" s="478">
        <v>6</v>
      </c>
      <c r="F101" s="356"/>
      <c r="G101" s="183"/>
      <c r="H101" s="230"/>
      <c r="I101" s="356"/>
      <c r="J101" s="336"/>
      <c r="K101" s="230"/>
      <c r="L101" s="183"/>
      <c r="M101" s="183"/>
      <c r="N101" s="183"/>
      <c r="O101" s="183"/>
      <c r="P101" s="231"/>
    </row>
    <row r="102" spans="1:16" s="232" customFormat="1" ht="18.75" customHeight="1">
      <c r="A102" s="474">
        <v>57</v>
      </c>
      <c r="B102" s="480" t="s">
        <v>1994</v>
      </c>
      <c r="C102" s="777" t="s">
        <v>337</v>
      </c>
      <c r="D102" s="477"/>
      <c r="E102" s="361"/>
      <c r="F102" s="356"/>
      <c r="G102" s="183"/>
      <c r="H102" s="230"/>
      <c r="I102" s="356"/>
      <c r="J102" s="336"/>
      <c r="K102" s="230"/>
      <c r="L102" s="183"/>
      <c r="M102" s="183"/>
      <c r="N102" s="183"/>
      <c r="O102" s="183"/>
      <c r="P102" s="231"/>
    </row>
    <row r="103" spans="1:16" s="232" customFormat="1" ht="16.5" customHeight="1">
      <c r="A103" s="474"/>
      <c r="B103" s="480"/>
      <c r="C103" s="777"/>
      <c r="D103" s="476" t="s">
        <v>1782</v>
      </c>
      <c r="E103" s="361">
        <v>70</v>
      </c>
      <c r="F103" s="356"/>
      <c r="G103" s="183"/>
      <c r="H103" s="230"/>
      <c r="I103" s="356"/>
      <c r="J103" s="336"/>
      <c r="K103" s="230"/>
      <c r="L103" s="183"/>
      <c r="M103" s="183"/>
      <c r="N103" s="183"/>
      <c r="O103" s="183"/>
      <c r="P103" s="231"/>
    </row>
    <row r="104" spans="1:16" s="232" customFormat="1" ht="17.25" customHeight="1">
      <c r="A104" s="474">
        <v>58</v>
      </c>
      <c r="B104" s="480" t="s">
        <v>1994</v>
      </c>
      <c r="C104" s="486" t="s">
        <v>338</v>
      </c>
      <c r="D104" s="476" t="s">
        <v>1782</v>
      </c>
      <c r="E104" s="361">
        <v>60</v>
      </c>
      <c r="F104" s="356"/>
      <c r="G104" s="183"/>
      <c r="H104" s="230"/>
      <c r="I104" s="356"/>
      <c r="J104" s="336"/>
      <c r="K104" s="230"/>
      <c r="L104" s="183"/>
      <c r="M104" s="183"/>
      <c r="N104" s="183"/>
      <c r="O104" s="183"/>
      <c r="P104" s="231"/>
    </row>
    <row r="105" spans="1:16" s="232" customFormat="1" ht="18.75" customHeight="1">
      <c r="A105" s="474">
        <v>59</v>
      </c>
      <c r="B105" s="480" t="s">
        <v>1994</v>
      </c>
      <c r="C105" s="486" t="s">
        <v>339</v>
      </c>
      <c r="D105" s="476" t="s">
        <v>1782</v>
      </c>
      <c r="E105" s="361">
        <v>8</v>
      </c>
      <c r="F105" s="356"/>
      <c r="G105" s="183"/>
      <c r="H105" s="230"/>
      <c r="I105" s="356"/>
      <c r="J105" s="336"/>
      <c r="K105" s="230"/>
      <c r="L105" s="183"/>
      <c r="M105" s="183"/>
      <c r="N105" s="183"/>
      <c r="O105" s="183"/>
      <c r="P105" s="231"/>
    </row>
    <row r="106" spans="1:16" s="232" customFormat="1" ht="18.75" customHeight="1">
      <c r="A106" s="474">
        <v>60</v>
      </c>
      <c r="B106" s="480" t="s">
        <v>1994</v>
      </c>
      <c r="C106" s="486" t="s">
        <v>340</v>
      </c>
      <c r="D106" s="476" t="s">
        <v>1782</v>
      </c>
      <c r="E106" s="361">
        <v>10</v>
      </c>
      <c r="F106" s="356"/>
      <c r="G106" s="183"/>
      <c r="H106" s="230"/>
      <c r="I106" s="356"/>
      <c r="J106" s="336"/>
      <c r="K106" s="230"/>
      <c r="L106" s="183"/>
      <c r="M106" s="183"/>
      <c r="N106" s="183"/>
      <c r="O106" s="183"/>
      <c r="P106" s="231"/>
    </row>
    <row r="107" spans="1:16" s="232" customFormat="1" ht="22.5" customHeight="1">
      <c r="A107" s="474">
        <v>61</v>
      </c>
      <c r="B107" s="480" t="s">
        <v>1994</v>
      </c>
      <c r="C107" s="486" t="s">
        <v>341</v>
      </c>
      <c r="D107" s="476" t="s">
        <v>1782</v>
      </c>
      <c r="E107" s="361">
        <v>78</v>
      </c>
      <c r="F107" s="356"/>
      <c r="G107" s="183"/>
      <c r="H107" s="230"/>
      <c r="I107" s="356"/>
      <c r="J107" s="336"/>
      <c r="K107" s="230"/>
      <c r="L107" s="183"/>
      <c r="M107" s="183"/>
      <c r="N107" s="183"/>
      <c r="O107" s="183"/>
      <c r="P107" s="231"/>
    </row>
    <row r="108" spans="1:16" s="232" customFormat="1" ht="33" customHeight="1">
      <c r="A108" s="474">
        <v>62</v>
      </c>
      <c r="B108" s="480" t="s">
        <v>1994</v>
      </c>
      <c r="C108" s="486" t="s">
        <v>342</v>
      </c>
      <c r="D108" s="476" t="s">
        <v>1782</v>
      </c>
      <c r="E108" s="361">
        <v>10</v>
      </c>
      <c r="F108" s="356"/>
      <c r="G108" s="183"/>
      <c r="H108" s="230"/>
      <c r="I108" s="356"/>
      <c r="J108" s="336"/>
      <c r="K108" s="230"/>
      <c r="L108" s="183"/>
      <c r="M108" s="183"/>
      <c r="N108" s="183"/>
      <c r="O108" s="183"/>
      <c r="P108" s="231"/>
    </row>
    <row r="109" spans="1:16" s="232" customFormat="1" ht="33.75" customHeight="1">
      <c r="A109" s="474">
        <v>63</v>
      </c>
      <c r="B109" s="480" t="s">
        <v>1994</v>
      </c>
      <c r="C109" s="352" t="s">
        <v>343</v>
      </c>
      <c r="D109" s="476" t="s">
        <v>1800</v>
      </c>
      <c r="E109" s="361">
        <v>1</v>
      </c>
      <c r="F109" s="356"/>
      <c r="G109" s="183"/>
      <c r="H109" s="230"/>
      <c r="I109" s="356"/>
      <c r="J109" s="336"/>
      <c r="K109" s="230"/>
      <c r="L109" s="183"/>
      <c r="M109" s="183"/>
      <c r="N109" s="183"/>
      <c r="O109" s="183"/>
      <c r="P109" s="231"/>
    </row>
    <row r="110" spans="1:16" s="232" customFormat="1" ht="33" customHeight="1">
      <c r="A110" s="474">
        <v>64</v>
      </c>
      <c r="B110" s="480" t="s">
        <v>344</v>
      </c>
      <c r="C110" s="487" t="s">
        <v>435</v>
      </c>
      <c r="D110" s="476" t="s">
        <v>144</v>
      </c>
      <c r="E110" s="361">
        <v>475</v>
      </c>
      <c r="F110" s="356"/>
      <c r="G110" s="183"/>
      <c r="H110" s="230"/>
      <c r="I110" s="356"/>
      <c r="J110" s="336"/>
      <c r="K110" s="230"/>
      <c r="L110" s="183"/>
      <c r="M110" s="183"/>
      <c r="N110" s="183"/>
      <c r="O110" s="183"/>
      <c r="P110" s="231"/>
    </row>
    <row r="111" spans="1:16" s="232" customFormat="1" ht="18.75" customHeight="1">
      <c r="A111" s="474">
        <v>65</v>
      </c>
      <c r="B111" s="480" t="s">
        <v>344</v>
      </c>
      <c r="C111" s="774" t="s">
        <v>436</v>
      </c>
      <c r="D111" s="477"/>
      <c r="E111" s="361"/>
      <c r="F111" s="356"/>
      <c r="G111" s="183"/>
      <c r="H111" s="230"/>
      <c r="I111" s="356"/>
      <c r="J111" s="336"/>
      <c r="K111" s="230"/>
      <c r="L111" s="183"/>
      <c r="M111" s="183"/>
      <c r="N111" s="183"/>
      <c r="O111" s="183"/>
      <c r="P111" s="231"/>
    </row>
    <row r="112" spans="1:16" s="232" customFormat="1" ht="18.75" customHeight="1">
      <c r="A112" s="474"/>
      <c r="B112" s="480"/>
      <c r="C112" s="774"/>
      <c r="D112" s="476" t="s">
        <v>144</v>
      </c>
      <c r="E112" s="361">
        <v>150</v>
      </c>
      <c r="F112" s="356"/>
      <c r="G112" s="183"/>
      <c r="H112" s="230"/>
      <c r="I112" s="356"/>
      <c r="J112" s="336"/>
      <c r="K112" s="230"/>
      <c r="L112" s="183"/>
      <c r="M112" s="183"/>
      <c r="N112" s="183"/>
      <c r="O112" s="183"/>
      <c r="P112" s="231"/>
    </row>
    <row r="113" spans="1:16" s="232" customFormat="1" ht="18.75" customHeight="1">
      <c r="A113" s="474">
        <v>66</v>
      </c>
      <c r="B113" s="480" t="s">
        <v>345</v>
      </c>
      <c r="C113" s="774" t="s">
        <v>437</v>
      </c>
      <c r="D113" s="477"/>
      <c r="E113" s="478"/>
      <c r="F113" s="356"/>
      <c r="G113" s="183"/>
      <c r="H113" s="230"/>
      <c r="I113" s="356"/>
      <c r="J113" s="336"/>
      <c r="K113" s="230"/>
      <c r="L113" s="183"/>
      <c r="M113" s="183"/>
      <c r="N113" s="183"/>
      <c r="O113" s="183"/>
      <c r="P113" s="231"/>
    </row>
    <row r="114" spans="1:16" s="232" customFormat="1" ht="18.75" customHeight="1">
      <c r="A114" s="474"/>
      <c r="B114" s="480"/>
      <c r="C114" s="774"/>
      <c r="D114" s="476" t="s">
        <v>144</v>
      </c>
      <c r="E114" s="478">
        <v>300</v>
      </c>
      <c r="F114" s="356"/>
      <c r="G114" s="183"/>
      <c r="H114" s="230"/>
      <c r="I114" s="356"/>
      <c r="J114" s="336"/>
      <c r="K114" s="230"/>
      <c r="L114" s="183"/>
      <c r="M114" s="183"/>
      <c r="N114" s="183"/>
      <c r="O114" s="183"/>
      <c r="P114" s="231"/>
    </row>
    <row r="115" spans="1:16" s="232" customFormat="1" ht="18.75" customHeight="1">
      <c r="A115" s="474">
        <v>67</v>
      </c>
      <c r="B115" s="480" t="s">
        <v>346</v>
      </c>
      <c r="C115" s="774" t="s">
        <v>438</v>
      </c>
      <c r="D115" s="477"/>
      <c r="E115" s="478"/>
      <c r="F115" s="356"/>
      <c r="G115" s="183"/>
      <c r="H115" s="230"/>
      <c r="I115" s="356"/>
      <c r="J115" s="336"/>
      <c r="K115" s="230"/>
      <c r="L115" s="183"/>
      <c r="M115" s="183"/>
      <c r="N115" s="183"/>
      <c r="O115" s="183"/>
      <c r="P115" s="231"/>
    </row>
    <row r="116" spans="1:16" s="232" customFormat="1" ht="18.75" customHeight="1">
      <c r="A116" s="474"/>
      <c r="B116" s="480"/>
      <c r="C116" s="774"/>
      <c r="D116" s="476" t="s">
        <v>1782</v>
      </c>
      <c r="E116" s="478">
        <v>150</v>
      </c>
      <c r="F116" s="356"/>
      <c r="G116" s="183"/>
      <c r="H116" s="230"/>
      <c r="I116" s="356"/>
      <c r="J116" s="336"/>
      <c r="K116" s="230"/>
      <c r="L116" s="183"/>
      <c r="M116" s="183"/>
      <c r="N116" s="183"/>
      <c r="O116" s="183"/>
      <c r="P116" s="231"/>
    </row>
    <row r="117" spans="1:16" s="232" customFormat="1" ht="16.5" customHeight="1">
      <c r="A117" s="474">
        <v>68</v>
      </c>
      <c r="B117" s="480" t="s">
        <v>347</v>
      </c>
      <c r="C117" s="486" t="s">
        <v>439</v>
      </c>
      <c r="D117" s="476" t="s">
        <v>1782</v>
      </c>
      <c r="E117" s="478">
        <v>50</v>
      </c>
      <c r="F117" s="356"/>
      <c r="G117" s="183"/>
      <c r="H117" s="230"/>
      <c r="I117" s="356"/>
      <c r="J117" s="336"/>
      <c r="K117" s="230"/>
      <c r="L117" s="183"/>
      <c r="M117" s="183"/>
      <c r="N117" s="183"/>
      <c r="O117" s="183"/>
      <c r="P117" s="231"/>
    </row>
    <row r="118" spans="1:16" s="232" customFormat="1" ht="18.75" customHeight="1">
      <c r="A118" s="474">
        <v>69</v>
      </c>
      <c r="B118" s="480" t="s">
        <v>349</v>
      </c>
      <c r="C118" s="486" t="s">
        <v>348</v>
      </c>
      <c r="D118" s="476" t="s">
        <v>1782</v>
      </c>
      <c r="E118" s="478">
        <v>2</v>
      </c>
      <c r="F118" s="356"/>
      <c r="G118" s="183"/>
      <c r="H118" s="230"/>
      <c r="I118" s="356"/>
      <c r="J118" s="336"/>
      <c r="K118" s="230"/>
      <c r="L118" s="183"/>
      <c r="M118" s="183"/>
      <c r="N118" s="183"/>
      <c r="O118" s="183"/>
      <c r="P118" s="231"/>
    </row>
    <row r="119" spans="1:16" s="232" customFormat="1" ht="18.75" customHeight="1">
      <c r="A119" s="474">
        <v>70</v>
      </c>
      <c r="B119" s="480" t="s">
        <v>350</v>
      </c>
      <c r="C119" s="774" t="s">
        <v>440</v>
      </c>
      <c r="D119" s="477"/>
      <c r="E119" s="478"/>
      <c r="F119" s="356"/>
      <c r="G119" s="183"/>
      <c r="H119" s="230"/>
      <c r="I119" s="356"/>
      <c r="J119" s="336"/>
      <c r="K119" s="230"/>
      <c r="L119" s="183"/>
      <c r="M119" s="183"/>
      <c r="N119" s="183"/>
      <c r="O119" s="183"/>
      <c r="P119" s="231"/>
    </row>
    <row r="120" spans="1:16" s="232" customFormat="1" ht="18.75" customHeight="1">
      <c r="A120" s="474"/>
      <c r="B120" s="480"/>
      <c r="C120" s="774"/>
      <c r="D120" s="476" t="s">
        <v>1782</v>
      </c>
      <c r="E120" s="478">
        <v>9</v>
      </c>
      <c r="F120" s="356"/>
      <c r="G120" s="183"/>
      <c r="H120" s="230"/>
      <c r="I120" s="356"/>
      <c r="J120" s="336"/>
      <c r="K120" s="230"/>
      <c r="L120" s="183"/>
      <c r="M120" s="183"/>
      <c r="N120" s="183"/>
      <c r="O120" s="183"/>
      <c r="P120" s="231"/>
    </row>
    <row r="121" spans="1:16" s="232" customFormat="1" ht="18.75" customHeight="1">
      <c r="A121" s="474">
        <v>71</v>
      </c>
      <c r="B121" s="480" t="s">
        <v>351</v>
      </c>
      <c r="C121" s="774" t="s">
        <v>441</v>
      </c>
      <c r="D121" s="477"/>
      <c r="E121" s="478"/>
      <c r="F121" s="356"/>
      <c r="G121" s="183"/>
      <c r="H121" s="230"/>
      <c r="I121" s="356"/>
      <c r="J121" s="336"/>
      <c r="K121" s="230"/>
      <c r="L121" s="183"/>
      <c r="M121" s="183"/>
      <c r="N121" s="183"/>
      <c r="O121" s="183"/>
      <c r="P121" s="231"/>
    </row>
    <row r="122" spans="1:16" s="232" customFormat="1" ht="18.75" customHeight="1">
      <c r="A122" s="474"/>
      <c r="B122" s="480"/>
      <c r="C122" s="774"/>
      <c r="D122" s="476" t="s">
        <v>1782</v>
      </c>
      <c r="E122" s="478">
        <v>4</v>
      </c>
      <c r="F122" s="356"/>
      <c r="G122" s="183"/>
      <c r="H122" s="230"/>
      <c r="I122" s="356"/>
      <c r="J122" s="336"/>
      <c r="K122" s="230"/>
      <c r="L122" s="183"/>
      <c r="M122" s="183"/>
      <c r="N122" s="183"/>
      <c r="O122" s="183"/>
      <c r="P122" s="231"/>
    </row>
    <row r="123" spans="1:16" s="232" customFormat="1" ht="18.75" customHeight="1">
      <c r="A123" s="474">
        <v>72</v>
      </c>
      <c r="B123" s="480" t="s">
        <v>351</v>
      </c>
      <c r="C123" s="774" t="s">
        <v>442</v>
      </c>
      <c r="D123" s="477"/>
      <c r="E123" s="478"/>
      <c r="F123" s="356"/>
      <c r="G123" s="183"/>
      <c r="H123" s="230"/>
      <c r="I123" s="356"/>
      <c r="J123" s="336"/>
      <c r="K123" s="230"/>
      <c r="L123" s="183"/>
      <c r="M123" s="183"/>
      <c r="N123" s="183"/>
      <c r="O123" s="183"/>
      <c r="P123" s="231"/>
    </row>
    <row r="124" spans="1:16" s="232" customFormat="1" ht="29.25" customHeight="1">
      <c r="A124" s="474"/>
      <c r="B124" s="480"/>
      <c r="C124" s="774"/>
      <c r="D124" s="476" t="s">
        <v>1782</v>
      </c>
      <c r="E124" s="361">
        <v>14</v>
      </c>
      <c r="F124" s="356"/>
      <c r="G124" s="183"/>
      <c r="H124" s="230"/>
      <c r="I124" s="356"/>
      <c r="J124" s="336"/>
      <c r="K124" s="230"/>
      <c r="L124" s="183"/>
      <c r="M124" s="183"/>
      <c r="N124" s="183"/>
      <c r="O124" s="183"/>
      <c r="P124" s="231"/>
    </row>
    <row r="125" spans="1:16" s="232" customFormat="1" ht="18.75" customHeight="1">
      <c r="A125" s="474">
        <v>73</v>
      </c>
      <c r="B125" s="480" t="s">
        <v>352</v>
      </c>
      <c r="C125" s="487" t="s">
        <v>443</v>
      </c>
      <c r="D125" s="476" t="s">
        <v>1782</v>
      </c>
      <c r="E125" s="361">
        <v>25</v>
      </c>
      <c r="F125" s="356"/>
      <c r="G125" s="183"/>
      <c r="H125" s="230"/>
      <c r="I125" s="356"/>
      <c r="J125" s="336"/>
      <c r="K125" s="230"/>
      <c r="L125" s="183"/>
      <c r="M125" s="183"/>
      <c r="N125" s="183"/>
      <c r="O125" s="183"/>
      <c r="P125" s="231"/>
    </row>
    <row r="126" spans="1:16" s="232" customFormat="1" ht="33" customHeight="1">
      <c r="A126" s="474">
        <v>74</v>
      </c>
      <c r="B126" s="480" t="s">
        <v>352</v>
      </c>
      <c r="C126" s="487" t="s">
        <v>444</v>
      </c>
      <c r="D126" s="476" t="s">
        <v>1782</v>
      </c>
      <c r="E126" s="361">
        <v>55</v>
      </c>
      <c r="F126" s="356"/>
      <c r="G126" s="183"/>
      <c r="H126" s="230"/>
      <c r="I126" s="356"/>
      <c r="J126" s="336"/>
      <c r="K126" s="230"/>
      <c r="L126" s="183"/>
      <c r="M126" s="183"/>
      <c r="N126" s="183"/>
      <c r="O126" s="183"/>
      <c r="P126" s="231"/>
    </row>
    <row r="127" spans="1:16" s="232" customFormat="1" ht="18.75" customHeight="1">
      <c r="A127" s="474">
        <v>75</v>
      </c>
      <c r="B127" s="480" t="s">
        <v>352</v>
      </c>
      <c r="C127" s="774" t="s">
        <v>445</v>
      </c>
      <c r="D127" s="477"/>
      <c r="E127" s="361"/>
      <c r="F127" s="356"/>
      <c r="G127" s="183"/>
      <c r="H127" s="230"/>
      <c r="I127" s="356"/>
      <c r="J127" s="336"/>
      <c r="K127" s="230"/>
      <c r="L127" s="183"/>
      <c r="M127" s="183"/>
      <c r="N127" s="183"/>
      <c r="O127" s="183"/>
      <c r="P127" s="231"/>
    </row>
    <row r="128" spans="1:16" s="232" customFormat="1" ht="18.75" customHeight="1">
      <c r="A128" s="474"/>
      <c r="B128" s="480"/>
      <c r="C128" s="774"/>
      <c r="D128" s="476" t="s">
        <v>1782</v>
      </c>
      <c r="E128" s="361">
        <v>20</v>
      </c>
      <c r="F128" s="356"/>
      <c r="G128" s="183"/>
      <c r="H128" s="230"/>
      <c r="I128" s="356"/>
      <c r="J128" s="336"/>
      <c r="K128" s="230"/>
      <c r="L128" s="183"/>
      <c r="M128" s="183"/>
      <c r="N128" s="183"/>
      <c r="O128" s="183"/>
      <c r="P128" s="231"/>
    </row>
    <row r="129" spans="1:16" s="232" customFormat="1" ht="18.75" customHeight="1">
      <c r="A129" s="474">
        <v>76</v>
      </c>
      <c r="B129" s="480" t="s">
        <v>352</v>
      </c>
      <c r="C129" s="774" t="s">
        <v>446</v>
      </c>
      <c r="D129" s="477"/>
      <c r="E129" s="361"/>
      <c r="F129" s="356"/>
      <c r="G129" s="183"/>
      <c r="H129" s="230"/>
      <c r="I129" s="356"/>
      <c r="J129" s="336"/>
      <c r="K129" s="230"/>
      <c r="L129" s="183"/>
      <c r="M129" s="183"/>
      <c r="N129" s="183"/>
      <c r="O129" s="183"/>
      <c r="P129" s="231"/>
    </row>
    <row r="130" spans="1:16" s="232" customFormat="1" ht="18.75" customHeight="1">
      <c r="A130" s="474"/>
      <c r="B130" s="480"/>
      <c r="C130" s="774"/>
      <c r="D130" s="476" t="s">
        <v>1782</v>
      </c>
      <c r="E130" s="361">
        <v>100</v>
      </c>
      <c r="F130" s="356"/>
      <c r="G130" s="183"/>
      <c r="H130" s="230"/>
      <c r="I130" s="356"/>
      <c r="J130" s="336"/>
      <c r="K130" s="230"/>
      <c r="L130" s="183"/>
      <c r="M130" s="183"/>
      <c r="N130" s="183"/>
      <c r="O130" s="183"/>
      <c r="P130" s="231"/>
    </row>
    <row r="131" spans="1:16" s="232" customFormat="1" ht="31.5" customHeight="1">
      <c r="A131" s="474">
        <v>77</v>
      </c>
      <c r="B131" s="480" t="s">
        <v>352</v>
      </c>
      <c r="C131" s="343" t="s">
        <v>447</v>
      </c>
      <c r="D131" s="477"/>
      <c r="E131" s="361"/>
      <c r="F131" s="356"/>
      <c r="G131" s="183"/>
      <c r="H131" s="230"/>
      <c r="I131" s="356"/>
      <c r="J131" s="336"/>
      <c r="K131" s="230"/>
      <c r="L131" s="183"/>
      <c r="M131" s="183"/>
      <c r="N131" s="183"/>
      <c r="O131" s="183"/>
      <c r="P131" s="231"/>
    </row>
    <row r="132" spans="1:16" s="232" customFormat="1" ht="18.75" customHeight="1">
      <c r="A132" s="474"/>
      <c r="B132" s="480"/>
      <c r="C132" s="352" t="s">
        <v>353</v>
      </c>
      <c r="D132" s="476" t="s">
        <v>1782</v>
      </c>
      <c r="E132" s="361">
        <v>30</v>
      </c>
      <c r="F132" s="356"/>
      <c r="G132" s="183"/>
      <c r="H132" s="230"/>
      <c r="I132" s="356"/>
      <c r="J132" s="336"/>
      <c r="K132" s="230"/>
      <c r="L132" s="183"/>
      <c r="M132" s="183"/>
      <c r="N132" s="183"/>
      <c r="O132" s="183"/>
      <c r="P132" s="231"/>
    </row>
    <row r="133" spans="1:16" s="232" customFormat="1" ht="18.75" customHeight="1">
      <c r="A133" s="474">
        <v>78</v>
      </c>
      <c r="B133" s="480" t="s">
        <v>352</v>
      </c>
      <c r="C133" s="774" t="s">
        <v>448</v>
      </c>
      <c r="D133" s="477"/>
      <c r="E133" s="361"/>
      <c r="F133" s="356"/>
      <c r="G133" s="183"/>
      <c r="H133" s="230"/>
      <c r="I133" s="356"/>
      <c r="J133" s="336"/>
      <c r="K133" s="230"/>
      <c r="L133" s="183"/>
      <c r="M133" s="183"/>
      <c r="N133" s="183"/>
      <c r="O133" s="183"/>
      <c r="P133" s="231"/>
    </row>
    <row r="134" spans="1:16" s="232" customFormat="1" ht="18.75" customHeight="1">
      <c r="A134" s="474"/>
      <c r="B134" s="480"/>
      <c r="C134" s="774"/>
      <c r="D134" s="476" t="s">
        <v>1782</v>
      </c>
      <c r="E134" s="361">
        <v>47</v>
      </c>
      <c r="F134" s="356"/>
      <c r="G134" s="183"/>
      <c r="H134" s="230"/>
      <c r="I134" s="356"/>
      <c r="J134" s="336"/>
      <c r="K134" s="230"/>
      <c r="L134" s="183"/>
      <c r="M134" s="183"/>
      <c r="N134" s="183"/>
      <c r="O134" s="183"/>
      <c r="P134" s="231"/>
    </row>
    <row r="135" spans="1:16" s="232" customFormat="1" ht="18.75" customHeight="1">
      <c r="A135" s="474">
        <v>79</v>
      </c>
      <c r="B135" s="480" t="s">
        <v>352</v>
      </c>
      <c r="C135" s="774" t="s">
        <v>449</v>
      </c>
      <c r="D135" s="477"/>
      <c r="E135" s="361"/>
      <c r="F135" s="356"/>
      <c r="G135" s="183"/>
      <c r="H135" s="230"/>
      <c r="I135" s="356"/>
      <c r="J135" s="336"/>
      <c r="K135" s="230"/>
      <c r="L135" s="183"/>
      <c r="M135" s="183"/>
      <c r="N135" s="183"/>
      <c r="O135" s="183"/>
      <c r="P135" s="231"/>
    </row>
    <row r="136" spans="1:16" s="232" customFormat="1" ht="18.75" customHeight="1">
      <c r="A136" s="474"/>
      <c r="B136" s="480"/>
      <c r="C136" s="774"/>
      <c r="D136" s="476" t="s">
        <v>1782</v>
      </c>
      <c r="E136" s="361">
        <v>32</v>
      </c>
      <c r="F136" s="356"/>
      <c r="G136" s="183"/>
      <c r="H136" s="230"/>
      <c r="I136" s="356"/>
      <c r="J136" s="336"/>
      <c r="K136" s="230"/>
      <c r="L136" s="183"/>
      <c r="M136" s="183"/>
      <c r="N136" s="183"/>
      <c r="O136" s="183"/>
      <c r="P136" s="231"/>
    </row>
    <row r="137" spans="1:16" s="232" customFormat="1" ht="18.75" customHeight="1">
      <c r="A137" s="474">
        <v>80</v>
      </c>
      <c r="B137" s="480" t="s">
        <v>352</v>
      </c>
      <c r="C137" s="774" t="s">
        <v>450</v>
      </c>
      <c r="D137" s="476"/>
      <c r="E137" s="361"/>
      <c r="F137" s="356"/>
      <c r="G137" s="183"/>
      <c r="H137" s="230"/>
      <c r="I137" s="356"/>
      <c r="J137" s="336"/>
      <c r="K137" s="230"/>
      <c r="L137" s="183"/>
      <c r="M137" s="183"/>
      <c r="N137" s="183"/>
      <c r="O137" s="183"/>
      <c r="P137" s="231"/>
    </row>
    <row r="138" spans="1:16" s="232" customFormat="1" ht="18.75" customHeight="1">
      <c r="A138" s="474"/>
      <c r="B138" s="480"/>
      <c r="C138" s="774"/>
      <c r="D138" s="476" t="s">
        <v>1782</v>
      </c>
      <c r="E138" s="361">
        <v>9</v>
      </c>
      <c r="F138" s="356"/>
      <c r="G138" s="183"/>
      <c r="H138" s="230"/>
      <c r="I138" s="356"/>
      <c r="J138" s="336"/>
      <c r="K138" s="230"/>
      <c r="L138" s="183"/>
      <c r="M138" s="183"/>
      <c r="N138" s="183"/>
      <c r="O138" s="183"/>
      <c r="P138" s="231"/>
    </row>
    <row r="139" spans="1:16" s="232" customFormat="1" ht="18.75" customHeight="1">
      <c r="A139" s="474">
        <v>81</v>
      </c>
      <c r="B139" s="480" t="s">
        <v>352</v>
      </c>
      <c r="C139" s="777" t="s">
        <v>354</v>
      </c>
      <c r="D139" s="476"/>
      <c r="E139" s="361"/>
      <c r="F139" s="356"/>
      <c r="G139" s="183"/>
      <c r="H139" s="230"/>
      <c r="I139" s="356"/>
      <c r="J139" s="336"/>
      <c r="K139" s="230"/>
      <c r="L139" s="183"/>
      <c r="M139" s="183"/>
      <c r="N139" s="183"/>
      <c r="O139" s="183"/>
      <c r="P139" s="231"/>
    </row>
    <row r="140" spans="1:16" s="232" customFormat="1" ht="18.75" customHeight="1">
      <c r="A140" s="474"/>
      <c r="B140" s="480"/>
      <c r="C140" s="777"/>
      <c r="D140" s="476" t="s">
        <v>1782</v>
      </c>
      <c r="E140" s="361">
        <v>20</v>
      </c>
      <c r="F140" s="356"/>
      <c r="G140" s="183"/>
      <c r="H140" s="230"/>
      <c r="I140" s="356"/>
      <c r="J140" s="336"/>
      <c r="K140" s="230"/>
      <c r="L140" s="183"/>
      <c r="M140" s="183"/>
      <c r="N140" s="183"/>
      <c r="O140" s="183"/>
      <c r="P140" s="231"/>
    </row>
    <row r="141" spans="1:16" s="232" customFormat="1" ht="18.75" customHeight="1">
      <c r="A141" s="474">
        <v>82</v>
      </c>
      <c r="B141" s="480" t="s">
        <v>352</v>
      </c>
      <c r="C141" s="777" t="s">
        <v>355</v>
      </c>
      <c r="D141" s="476"/>
      <c r="E141" s="478"/>
      <c r="F141" s="356"/>
      <c r="G141" s="183"/>
      <c r="H141" s="230"/>
      <c r="I141" s="356"/>
      <c r="J141" s="336"/>
      <c r="K141" s="230"/>
      <c r="L141" s="183"/>
      <c r="M141" s="183"/>
      <c r="N141" s="183"/>
      <c r="O141" s="183"/>
      <c r="P141" s="231"/>
    </row>
    <row r="142" spans="1:16" s="232" customFormat="1" ht="18.75" customHeight="1">
      <c r="A142" s="474"/>
      <c r="B142" s="480"/>
      <c r="C142" s="777"/>
      <c r="D142" s="476" t="s">
        <v>1782</v>
      </c>
      <c r="E142" s="478">
        <v>20</v>
      </c>
      <c r="F142" s="356"/>
      <c r="G142" s="183"/>
      <c r="H142" s="230"/>
      <c r="I142" s="356"/>
      <c r="J142" s="336"/>
      <c r="K142" s="230"/>
      <c r="L142" s="183"/>
      <c r="M142" s="183"/>
      <c r="N142" s="183"/>
      <c r="O142" s="183"/>
      <c r="P142" s="231"/>
    </row>
    <row r="143" spans="1:16" s="232" customFormat="1" ht="18.75" customHeight="1">
      <c r="A143" s="474">
        <v>83</v>
      </c>
      <c r="B143" s="480" t="s">
        <v>352</v>
      </c>
      <c r="C143" s="777" t="s">
        <v>356</v>
      </c>
      <c r="D143" s="476"/>
      <c r="E143" s="478"/>
      <c r="F143" s="356"/>
      <c r="G143" s="183"/>
      <c r="H143" s="230"/>
      <c r="I143" s="356"/>
      <c r="J143" s="336"/>
      <c r="K143" s="230"/>
      <c r="L143" s="183"/>
      <c r="M143" s="183"/>
      <c r="N143" s="183"/>
      <c r="O143" s="183"/>
      <c r="P143" s="231"/>
    </row>
    <row r="144" spans="1:16" s="232" customFormat="1" ht="27" customHeight="1">
      <c r="A144" s="474"/>
      <c r="B144" s="480"/>
      <c r="C144" s="777"/>
      <c r="D144" s="476" t="s">
        <v>1782</v>
      </c>
      <c r="E144" s="478">
        <v>35</v>
      </c>
      <c r="F144" s="356"/>
      <c r="G144" s="183"/>
      <c r="H144" s="230"/>
      <c r="I144" s="356"/>
      <c r="J144" s="336"/>
      <c r="K144" s="230"/>
      <c r="L144" s="183"/>
      <c r="M144" s="183"/>
      <c r="N144" s="183"/>
      <c r="O144" s="183"/>
      <c r="P144" s="231"/>
    </row>
    <row r="145" spans="1:16" s="232" customFormat="1" ht="18.75" customHeight="1">
      <c r="A145" s="474">
        <v>84</v>
      </c>
      <c r="B145" s="480" t="s">
        <v>352</v>
      </c>
      <c r="C145" s="777" t="s">
        <v>357</v>
      </c>
      <c r="D145" s="476"/>
      <c r="E145" s="479"/>
      <c r="F145" s="356"/>
      <c r="G145" s="183"/>
      <c r="H145" s="230"/>
      <c r="I145" s="356"/>
      <c r="J145" s="336"/>
      <c r="K145" s="230"/>
      <c r="L145" s="183"/>
      <c r="M145" s="183"/>
      <c r="N145" s="183"/>
      <c r="O145" s="183"/>
      <c r="P145" s="231"/>
    </row>
    <row r="146" spans="1:16" s="232" customFormat="1" ht="18.75" customHeight="1">
      <c r="A146" s="474"/>
      <c r="B146" s="480"/>
      <c r="C146" s="777"/>
      <c r="D146" s="476" t="s">
        <v>1782</v>
      </c>
      <c r="E146" s="478">
        <v>35</v>
      </c>
      <c r="F146" s="356"/>
      <c r="G146" s="183"/>
      <c r="H146" s="230"/>
      <c r="I146" s="356"/>
      <c r="J146" s="336"/>
      <c r="K146" s="230"/>
      <c r="L146" s="183"/>
      <c r="M146" s="183"/>
      <c r="N146" s="183"/>
      <c r="O146" s="183"/>
      <c r="P146" s="231"/>
    </row>
    <row r="147" spans="1:16" s="232" customFormat="1" ht="18.75" customHeight="1">
      <c r="A147" s="474">
        <v>85</v>
      </c>
      <c r="B147" s="480" t="s">
        <v>352</v>
      </c>
      <c r="C147" s="777" t="s">
        <v>358</v>
      </c>
      <c r="D147" s="476"/>
      <c r="E147" s="478"/>
      <c r="F147" s="356"/>
      <c r="G147" s="183"/>
      <c r="H147" s="230"/>
      <c r="I147" s="356"/>
      <c r="J147" s="336"/>
      <c r="K147" s="230"/>
      <c r="L147" s="183"/>
      <c r="M147" s="183"/>
      <c r="N147" s="183"/>
      <c r="O147" s="183"/>
      <c r="P147" s="231"/>
    </row>
    <row r="148" spans="1:16" s="232" customFormat="1" ht="18.75" customHeight="1">
      <c r="A148" s="474"/>
      <c r="B148" s="480"/>
      <c r="C148" s="777"/>
      <c r="D148" s="476" t="s">
        <v>1782</v>
      </c>
      <c r="E148" s="478">
        <v>175</v>
      </c>
      <c r="F148" s="356"/>
      <c r="G148" s="183"/>
      <c r="H148" s="230"/>
      <c r="I148" s="356"/>
      <c r="J148" s="336"/>
      <c r="K148" s="230"/>
      <c r="L148" s="183"/>
      <c r="M148" s="183"/>
      <c r="N148" s="183"/>
      <c r="O148" s="183"/>
      <c r="P148" s="231"/>
    </row>
    <row r="149" spans="1:16" s="232" customFormat="1" ht="34.5" customHeight="1">
      <c r="A149" s="474">
        <v>86</v>
      </c>
      <c r="B149" s="480" t="s">
        <v>352</v>
      </c>
      <c r="C149" s="352" t="s">
        <v>359</v>
      </c>
      <c r="D149" s="476" t="s">
        <v>1782</v>
      </c>
      <c r="E149" s="478">
        <v>95</v>
      </c>
      <c r="F149" s="356"/>
      <c r="G149" s="183"/>
      <c r="H149" s="230"/>
      <c r="I149" s="356"/>
      <c r="J149" s="336"/>
      <c r="K149" s="230"/>
      <c r="L149" s="183"/>
      <c r="M149" s="183"/>
      <c r="N149" s="183"/>
      <c r="O149" s="183"/>
      <c r="P149" s="231"/>
    </row>
    <row r="150" spans="1:16" s="232" customFormat="1" ht="31.5" customHeight="1">
      <c r="A150" s="474">
        <v>87</v>
      </c>
      <c r="B150" s="480" t="s">
        <v>352</v>
      </c>
      <c r="C150" s="352" t="s">
        <v>451</v>
      </c>
      <c r="D150" s="476" t="s">
        <v>1782</v>
      </c>
      <c r="E150" s="478">
        <v>115</v>
      </c>
      <c r="F150" s="356"/>
      <c r="G150" s="183"/>
      <c r="H150" s="230"/>
      <c r="I150" s="356"/>
      <c r="J150" s="336"/>
      <c r="K150" s="230"/>
      <c r="L150" s="183"/>
      <c r="M150" s="183"/>
      <c r="N150" s="183"/>
      <c r="O150" s="183"/>
      <c r="P150" s="231"/>
    </row>
    <row r="151" spans="1:16" s="232" customFormat="1" ht="18.75" customHeight="1">
      <c r="A151" s="474">
        <v>88</v>
      </c>
      <c r="B151" s="480" t="s">
        <v>352</v>
      </c>
      <c r="C151" s="777" t="s">
        <v>360</v>
      </c>
      <c r="D151" s="476"/>
      <c r="E151" s="478"/>
      <c r="F151" s="356"/>
      <c r="G151" s="183"/>
      <c r="H151" s="230"/>
      <c r="I151" s="356"/>
      <c r="J151" s="336"/>
      <c r="K151" s="230"/>
      <c r="L151" s="183"/>
      <c r="M151" s="183"/>
      <c r="N151" s="183"/>
      <c r="O151" s="183"/>
      <c r="P151" s="231"/>
    </row>
    <row r="152" spans="1:16" s="232" customFormat="1" ht="18.75" customHeight="1">
      <c r="A152" s="474"/>
      <c r="B152" s="480"/>
      <c r="C152" s="777"/>
      <c r="D152" s="476" t="s">
        <v>1782</v>
      </c>
      <c r="E152" s="478">
        <v>15</v>
      </c>
      <c r="F152" s="356"/>
      <c r="G152" s="183"/>
      <c r="H152" s="230"/>
      <c r="I152" s="356"/>
      <c r="J152" s="336"/>
      <c r="K152" s="230"/>
      <c r="L152" s="183"/>
      <c r="M152" s="183"/>
      <c r="N152" s="183"/>
      <c r="O152" s="183"/>
      <c r="P152" s="231"/>
    </row>
    <row r="153" spans="1:16" s="232" customFormat="1" ht="18.75" customHeight="1">
      <c r="A153" s="474">
        <v>89</v>
      </c>
      <c r="B153" s="480" t="s">
        <v>361</v>
      </c>
      <c r="C153" s="777" t="s">
        <v>362</v>
      </c>
      <c r="D153" s="476"/>
      <c r="E153" s="478"/>
      <c r="F153" s="356"/>
      <c r="G153" s="183"/>
      <c r="H153" s="230"/>
      <c r="I153" s="356"/>
      <c r="J153" s="336"/>
      <c r="K153" s="230"/>
      <c r="L153" s="183"/>
      <c r="M153" s="183"/>
      <c r="N153" s="183"/>
      <c r="O153" s="183"/>
      <c r="P153" s="231"/>
    </row>
    <row r="154" spans="1:16" s="232" customFormat="1" ht="60" customHeight="1">
      <c r="A154" s="474"/>
      <c r="B154" s="480"/>
      <c r="C154" s="777"/>
      <c r="D154" s="476" t="s">
        <v>1782</v>
      </c>
      <c r="E154" s="478">
        <v>1</v>
      </c>
      <c r="F154" s="356"/>
      <c r="G154" s="183"/>
      <c r="H154" s="230"/>
      <c r="I154" s="356"/>
      <c r="J154" s="336"/>
      <c r="K154" s="230"/>
      <c r="L154" s="183"/>
      <c r="M154" s="183"/>
      <c r="N154" s="183"/>
      <c r="O154" s="183"/>
      <c r="P154" s="231"/>
    </row>
    <row r="155" spans="1:16" s="232" customFormat="1" ht="18.75" customHeight="1">
      <c r="A155" s="474">
        <v>90</v>
      </c>
      <c r="B155" s="480" t="s">
        <v>363</v>
      </c>
      <c r="C155" s="352" t="s">
        <v>364</v>
      </c>
      <c r="D155" s="476" t="s">
        <v>1782</v>
      </c>
      <c r="E155" s="478">
        <v>2</v>
      </c>
      <c r="F155" s="356"/>
      <c r="G155" s="183"/>
      <c r="H155" s="230"/>
      <c r="I155" s="356"/>
      <c r="J155" s="336"/>
      <c r="K155" s="230"/>
      <c r="L155" s="183"/>
      <c r="M155" s="183"/>
      <c r="N155" s="183"/>
      <c r="O155" s="183"/>
      <c r="P155" s="231"/>
    </row>
    <row r="156" spans="1:16" s="232" customFormat="1" ht="18.75" customHeight="1">
      <c r="A156" s="474">
        <v>91</v>
      </c>
      <c r="B156" s="480" t="s">
        <v>365</v>
      </c>
      <c r="C156" s="777" t="s">
        <v>366</v>
      </c>
      <c r="D156" s="476"/>
      <c r="E156" s="478"/>
      <c r="F156" s="356"/>
      <c r="G156" s="183"/>
      <c r="H156" s="230"/>
      <c r="I156" s="356"/>
      <c r="J156" s="336"/>
      <c r="K156" s="230"/>
      <c r="L156" s="183"/>
      <c r="M156" s="183"/>
      <c r="N156" s="183"/>
      <c r="O156" s="183"/>
      <c r="P156" s="231"/>
    </row>
    <row r="157" spans="1:16" s="232" customFormat="1" ht="18.75" customHeight="1">
      <c r="A157" s="474"/>
      <c r="B157" s="480"/>
      <c r="C157" s="777"/>
      <c r="D157" s="476" t="s">
        <v>1782</v>
      </c>
      <c r="E157" s="478">
        <v>5</v>
      </c>
      <c r="F157" s="356"/>
      <c r="G157" s="183"/>
      <c r="H157" s="230"/>
      <c r="I157" s="356"/>
      <c r="J157" s="336"/>
      <c r="K157" s="230"/>
      <c r="L157" s="183"/>
      <c r="M157" s="183"/>
      <c r="N157" s="183"/>
      <c r="O157" s="183"/>
      <c r="P157" s="231"/>
    </row>
    <row r="158" spans="1:16" s="232" customFormat="1" ht="18.75" customHeight="1">
      <c r="A158" s="474">
        <v>92</v>
      </c>
      <c r="B158" s="480" t="s">
        <v>1994</v>
      </c>
      <c r="C158" s="485" t="s">
        <v>367</v>
      </c>
      <c r="D158" s="476" t="s">
        <v>1782</v>
      </c>
      <c r="E158" s="478">
        <v>1</v>
      </c>
      <c r="F158" s="356"/>
      <c r="G158" s="183"/>
      <c r="H158" s="230"/>
      <c r="I158" s="356"/>
      <c r="J158" s="336"/>
      <c r="K158" s="230"/>
      <c r="L158" s="183"/>
      <c r="M158" s="183"/>
      <c r="N158" s="183"/>
      <c r="O158" s="183"/>
      <c r="P158" s="231"/>
    </row>
    <row r="159" spans="1:16" s="232" customFormat="1" ht="48" customHeight="1">
      <c r="A159" s="474">
        <v>93</v>
      </c>
      <c r="B159" s="480" t="s">
        <v>368</v>
      </c>
      <c r="C159" s="352" t="s">
        <v>369</v>
      </c>
      <c r="D159" s="476" t="s">
        <v>1782</v>
      </c>
      <c r="E159" s="478">
        <v>2</v>
      </c>
      <c r="F159" s="356"/>
      <c r="G159" s="183"/>
      <c r="H159" s="230"/>
      <c r="I159" s="356"/>
      <c r="J159" s="336"/>
      <c r="K159" s="230"/>
      <c r="L159" s="183"/>
      <c r="M159" s="183"/>
      <c r="N159" s="183"/>
      <c r="O159" s="183"/>
      <c r="P159" s="231"/>
    </row>
    <row r="160" spans="1:16" s="232" customFormat="1" ht="18.75" customHeight="1">
      <c r="A160" s="474">
        <v>94</v>
      </c>
      <c r="B160" s="480" t="s">
        <v>370</v>
      </c>
      <c r="C160" s="774" t="s">
        <v>452</v>
      </c>
      <c r="D160" s="476"/>
      <c r="E160" s="478"/>
      <c r="F160" s="356"/>
      <c r="G160" s="183"/>
      <c r="H160" s="230"/>
      <c r="I160" s="356"/>
      <c r="J160" s="336"/>
      <c r="K160" s="230"/>
      <c r="L160" s="183"/>
      <c r="M160" s="183"/>
      <c r="N160" s="183"/>
      <c r="O160" s="183"/>
      <c r="P160" s="231"/>
    </row>
    <row r="161" spans="1:16" s="232" customFormat="1" ht="125.25" customHeight="1">
      <c r="A161" s="474"/>
      <c r="B161" s="480"/>
      <c r="C161" s="774"/>
      <c r="D161" s="476" t="s">
        <v>1782</v>
      </c>
      <c r="E161" s="478">
        <v>209</v>
      </c>
      <c r="F161" s="356"/>
      <c r="G161" s="183"/>
      <c r="H161" s="230"/>
      <c r="I161" s="356"/>
      <c r="J161" s="336"/>
      <c r="K161" s="230"/>
      <c r="L161" s="183"/>
      <c r="M161" s="183"/>
      <c r="N161" s="183"/>
      <c r="O161" s="183"/>
      <c r="P161" s="231"/>
    </row>
    <row r="162" spans="1:16" s="232" customFormat="1" ht="92.25" customHeight="1">
      <c r="A162" s="474">
        <v>95</v>
      </c>
      <c r="B162" s="480" t="s">
        <v>371</v>
      </c>
      <c r="C162" s="343" t="s">
        <v>2087</v>
      </c>
      <c r="D162" s="476" t="s">
        <v>1782</v>
      </c>
      <c r="E162" s="478">
        <v>20</v>
      </c>
      <c r="F162" s="356"/>
      <c r="G162" s="183"/>
      <c r="H162" s="230"/>
      <c r="I162" s="356"/>
      <c r="J162" s="336"/>
      <c r="K162" s="230"/>
      <c r="L162" s="183"/>
      <c r="M162" s="183"/>
      <c r="N162" s="183"/>
      <c r="O162" s="183"/>
      <c r="P162" s="231"/>
    </row>
    <row r="163" spans="1:16" s="232" customFormat="1" ht="61.5" customHeight="1">
      <c r="A163" s="474">
        <v>96</v>
      </c>
      <c r="B163" s="480" t="s">
        <v>372</v>
      </c>
      <c r="C163" s="343" t="s">
        <v>2088</v>
      </c>
      <c r="D163" s="476" t="s">
        <v>1782</v>
      </c>
      <c r="E163" s="478">
        <v>63</v>
      </c>
      <c r="F163" s="356"/>
      <c r="G163" s="183"/>
      <c r="H163" s="230"/>
      <c r="I163" s="356"/>
      <c r="J163" s="336"/>
      <c r="K163" s="230"/>
      <c r="L163" s="183"/>
      <c r="M163" s="183"/>
      <c r="N163" s="183"/>
      <c r="O163" s="183"/>
      <c r="P163" s="231"/>
    </row>
    <row r="164" spans="1:16" s="232" customFormat="1" ht="73.5" customHeight="1">
      <c r="A164" s="474">
        <v>97</v>
      </c>
      <c r="B164" s="480" t="s">
        <v>372</v>
      </c>
      <c r="C164" s="484" t="s">
        <v>2089</v>
      </c>
      <c r="D164" s="476" t="s">
        <v>1782</v>
      </c>
      <c r="E164" s="478">
        <v>1</v>
      </c>
      <c r="F164" s="356"/>
      <c r="G164" s="183"/>
      <c r="H164" s="230"/>
      <c r="I164" s="356"/>
      <c r="J164" s="336"/>
      <c r="K164" s="230"/>
      <c r="L164" s="183"/>
      <c r="M164" s="183"/>
      <c r="N164" s="183"/>
      <c r="O164" s="183"/>
      <c r="P164" s="231"/>
    </row>
    <row r="165" spans="1:16" s="232" customFormat="1" ht="58.5" customHeight="1">
      <c r="A165" s="596">
        <v>98</v>
      </c>
      <c r="B165" s="597" t="s">
        <v>372</v>
      </c>
      <c r="C165" s="460" t="s">
        <v>1084</v>
      </c>
      <c r="D165" s="604" t="s">
        <v>1782</v>
      </c>
      <c r="E165" s="605">
        <v>177</v>
      </c>
      <c r="F165" s="583"/>
      <c r="G165" s="190"/>
      <c r="H165" s="238"/>
      <c r="I165" s="583"/>
      <c r="J165" s="464"/>
      <c r="K165" s="238"/>
      <c r="L165" s="190"/>
      <c r="M165" s="190"/>
      <c r="N165" s="190"/>
      <c r="O165" s="190"/>
      <c r="P165" s="239"/>
    </row>
    <row r="166" spans="1:16" s="232" customFormat="1" ht="74.25" customHeight="1">
      <c r="A166" s="474">
        <v>99</v>
      </c>
      <c r="B166" s="480" t="s">
        <v>372</v>
      </c>
      <c r="C166" s="343" t="s">
        <v>1085</v>
      </c>
      <c r="D166" s="476" t="s">
        <v>1782</v>
      </c>
      <c r="E166" s="478">
        <v>29</v>
      </c>
      <c r="F166" s="356"/>
      <c r="G166" s="183"/>
      <c r="H166" s="230"/>
      <c r="I166" s="356"/>
      <c r="J166" s="336"/>
      <c r="K166" s="230"/>
      <c r="L166" s="183"/>
      <c r="M166" s="183"/>
      <c r="N166" s="183"/>
      <c r="O166" s="183"/>
      <c r="P166" s="231"/>
    </row>
    <row r="167" spans="1:16" s="232" customFormat="1" ht="18.75" customHeight="1">
      <c r="A167" s="474">
        <v>100</v>
      </c>
      <c r="B167" s="480" t="s">
        <v>372</v>
      </c>
      <c r="C167" s="774" t="s">
        <v>1086</v>
      </c>
      <c r="D167" s="476"/>
      <c r="E167" s="478"/>
      <c r="F167" s="356"/>
      <c r="G167" s="183"/>
      <c r="H167" s="230"/>
      <c r="I167" s="356"/>
      <c r="J167" s="336"/>
      <c r="K167" s="230"/>
      <c r="L167" s="183"/>
      <c r="M167" s="183"/>
      <c r="N167" s="183"/>
      <c r="O167" s="183"/>
      <c r="P167" s="231"/>
    </row>
    <row r="168" spans="1:16" s="232" customFormat="1" ht="27.75" customHeight="1">
      <c r="A168" s="474"/>
      <c r="B168" s="480"/>
      <c r="C168" s="774"/>
      <c r="D168" s="476" t="s">
        <v>1782</v>
      </c>
      <c r="E168" s="478">
        <v>61</v>
      </c>
      <c r="F168" s="356"/>
      <c r="G168" s="183"/>
      <c r="H168" s="230"/>
      <c r="I168" s="356"/>
      <c r="J168" s="336"/>
      <c r="K168" s="230"/>
      <c r="L168" s="183"/>
      <c r="M168" s="183"/>
      <c r="N168" s="183"/>
      <c r="O168" s="183"/>
      <c r="P168" s="231"/>
    </row>
    <row r="169" spans="1:16" s="232" customFormat="1" ht="18.75" customHeight="1">
      <c r="A169" s="474">
        <v>101</v>
      </c>
      <c r="B169" s="480" t="s">
        <v>372</v>
      </c>
      <c r="C169" s="774" t="s">
        <v>1087</v>
      </c>
      <c r="D169" s="476"/>
      <c r="E169" s="478"/>
      <c r="F169" s="356"/>
      <c r="G169" s="183"/>
      <c r="H169" s="230"/>
      <c r="I169" s="356"/>
      <c r="J169" s="336"/>
      <c r="K169" s="230"/>
      <c r="L169" s="183"/>
      <c r="M169" s="183"/>
      <c r="N169" s="183"/>
      <c r="O169" s="183"/>
      <c r="P169" s="231"/>
    </row>
    <row r="170" spans="1:16" s="232" customFormat="1" ht="28.5" customHeight="1">
      <c r="A170" s="474"/>
      <c r="B170" s="480"/>
      <c r="C170" s="774"/>
      <c r="D170" s="476" t="s">
        <v>1782</v>
      </c>
      <c r="E170" s="478">
        <v>4</v>
      </c>
      <c r="F170" s="356"/>
      <c r="G170" s="183"/>
      <c r="H170" s="230"/>
      <c r="I170" s="356"/>
      <c r="J170" s="336"/>
      <c r="K170" s="230"/>
      <c r="L170" s="183"/>
      <c r="M170" s="183"/>
      <c r="N170" s="183"/>
      <c r="O170" s="183"/>
      <c r="P170" s="231"/>
    </row>
    <row r="171" spans="1:16" s="232" customFormat="1" ht="18.75" customHeight="1">
      <c r="A171" s="474">
        <v>102</v>
      </c>
      <c r="B171" s="480" t="s">
        <v>372</v>
      </c>
      <c r="C171" s="774" t="s">
        <v>1088</v>
      </c>
      <c r="D171" s="476"/>
      <c r="E171" s="478"/>
      <c r="F171" s="356"/>
      <c r="G171" s="183"/>
      <c r="H171" s="230"/>
      <c r="I171" s="356"/>
      <c r="J171" s="336"/>
      <c r="K171" s="230"/>
      <c r="L171" s="183"/>
      <c r="M171" s="183"/>
      <c r="N171" s="183"/>
      <c r="O171" s="183"/>
      <c r="P171" s="231"/>
    </row>
    <row r="172" spans="1:16" s="232" customFormat="1" ht="42" customHeight="1">
      <c r="A172" s="474"/>
      <c r="B172" s="480"/>
      <c r="C172" s="774"/>
      <c r="D172" s="476" t="s">
        <v>1782</v>
      </c>
      <c r="E172" s="478">
        <v>2</v>
      </c>
      <c r="F172" s="356"/>
      <c r="G172" s="183"/>
      <c r="H172" s="230"/>
      <c r="I172" s="356"/>
      <c r="J172" s="336"/>
      <c r="K172" s="230"/>
      <c r="L172" s="183"/>
      <c r="M172" s="183"/>
      <c r="N172" s="183"/>
      <c r="O172" s="183"/>
      <c r="P172" s="231"/>
    </row>
    <row r="173" spans="1:16" s="232" customFormat="1" ht="18.75" customHeight="1">
      <c r="A173" s="474">
        <v>103</v>
      </c>
      <c r="B173" s="480" t="s">
        <v>372</v>
      </c>
      <c r="C173" s="774" t="s">
        <v>1089</v>
      </c>
      <c r="D173" s="476"/>
      <c r="E173" s="478"/>
      <c r="F173" s="356"/>
      <c r="G173" s="183"/>
      <c r="H173" s="230"/>
      <c r="I173" s="356"/>
      <c r="J173" s="336"/>
      <c r="K173" s="230"/>
      <c r="L173" s="183"/>
      <c r="M173" s="183"/>
      <c r="N173" s="183"/>
      <c r="O173" s="183"/>
      <c r="P173" s="231"/>
    </row>
    <row r="174" spans="1:16" s="232" customFormat="1" ht="40.5" customHeight="1">
      <c r="A174" s="474"/>
      <c r="B174" s="480"/>
      <c r="C174" s="774"/>
      <c r="D174" s="476" t="s">
        <v>1782</v>
      </c>
      <c r="E174" s="478">
        <v>4</v>
      </c>
      <c r="F174" s="356"/>
      <c r="G174" s="183"/>
      <c r="H174" s="230"/>
      <c r="I174" s="356"/>
      <c r="J174" s="336"/>
      <c r="K174" s="230"/>
      <c r="L174" s="183"/>
      <c r="M174" s="183"/>
      <c r="N174" s="183"/>
      <c r="O174" s="183"/>
      <c r="P174" s="231"/>
    </row>
    <row r="175" spans="1:16" s="232" customFormat="1" ht="18.75" customHeight="1">
      <c r="A175" s="474">
        <v>104</v>
      </c>
      <c r="B175" s="480" t="s">
        <v>372</v>
      </c>
      <c r="C175" s="774" t="s">
        <v>1090</v>
      </c>
      <c r="D175" s="476"/>
      <c r="E175" s="478"/>
      <c r="F175" s="356"/>
      <c r="G175" s="183"/>
      <c r="H175" s="230"/>
      <c r="I175" s="356"/>
      <c r="J175" s="336"/>
      <c r="K175" s="230"/>
      <c r="L175" s="183"/>
      <c r="M175" s="183"/>
      <c r="N175" s="183"/>
      <c r="O175" s="183"/>
      <c r="P175" s="231"/>
    </row>
    <row r="176" spans="1:16" s="232" customFormat="1" ht="18.75" customHeight="1">
      <c r="A176" s="474"/>
      <c r="B176" s="480"/>
      <c r="C176" s="774"/>
      <c r="D176" s="476"/>
      <c r="E176" s="478"/>
      <c r="F176" s="356"/>
      <c r="G176" s="183"/>
      <c r="H176" s="230"/>
      <c r="I176" s="356"/>
      <c r="J176" s="336"/>
      <c r="K176" s="230"/>
      <c r="L176" s="183"/>
      <c r="M176" s="183"/>
      <c r="N176" s="183"/>
      <c r="O176" s="183"/>
      <c r="P176" s="231"/>
    </row>
    <row r="177" spans="1:16" s="232" customFormat="1" ht="53.25" customHeight="1">
      <c r="A177" s="474"/>
      <c r="B177" s="480"/>
      <c r="C177" s="774"/>
      <c r="D177" s="476" t="s">
        <v>1782</v>
      </c>
      <c r="E177" s="478">
        <v>6</v>
      </c>
      <c r="F177" s="356"/>
      <c r="G177" s="183"/>
      <c r="H177" s="230"/>
      <c r="I177" s="356"/>
      <c r="J177" s="336"/>
      <c r="K177" s="230"/>
      <c r="L177" s="183"/>
      <c r="M177" s="183"/>
      <c r="N177" s="183"/>
      <c r="O177" s="183"/>
      <c r="P177" s="231"/>
    </row>
    <row r="178" spans="1:16" s="232" customFormat="1" ht="18.75" customHeight="1">
      <c r="A178" s="474">
        <v>105</v>
      </c>
      <c r="B178" s="480" t="s">
        <v>372</v>
      </c>
      <c r="C178" s="774" t="s">
        <v>1091</v>
      </c>
      <c r="D178" s="476"/>
      <c r="E178" s="478"/>
      <c r="F178" s="356"/>
      <c r="G178" s="183"/>
      <c r="H178" s="230"/>
      <c r="I178" s="356"/>
      <c r="J178" s="336"/>
      <c r="K178" s="230"/>
      <c r="L178" s="183"/>
      <c r="M178" s="183"/>
      <c r="N178" s="183"/>
      <c r="O178" s="183"/>
      <c r="P178" s="231"/>
    </row>
    <row r="179" spans="1:16" s="232" customFormat="1" ht="47.25" customHeight="1">
      <c r="A179" s="596"/>
      <c r="B179" s="597"/>
      <c r="C179" s="778"/>
      <c r="D179" s="604" t="s">
        <v>1782</v>
      </c>
      <c r="E179" s="605">
        <v>31</v>
      </c>
      <c r="F179" s="583"/>
      <c r="G179" s="190"/>
      <c r="H179" s="238"/>
      <c r="I179" s="583"/>
      <c r="J179" s="464"/>
      <c r="K179" s="238"/>
      <c r="L179" s="190"/>
      <c r="M179" s="190"/>
      <c r="N179" s="190"/>
      <c r="O179" s="190"/>
      <c r="P179" s="239"/>
    </row>
    <row r="180" spans="1:16" s="232" customFormat="1" ht="154.5" customHeight="1">
      <c r="A180" s="474">
        <v>106</v>
      </c>
      <c r="B180" s="480" t="s">
        <v>372</v>
      </c>
      <c r="C180" s="343" t="s">
        <v>1092</v>
      </c>
      <c r="D180" s="476" t="s">
        <v>1782</v>
      </c>
      <c r="E180" s="478">
        <v>2</v>
      </c>
      <c r="F180" s="356"/>
      <c r="G180" s="183"/>
      <c r="H180" s="230"/>
      <c r="I180" s="356"/>
      <c r="J180" s="336"/>
      <c r="K180" s="230"/>
      <c r="L180" s="183"/>
      <c r="M180" s="183"/>
      <c r="N180" s="183"/>
      <c r="O180" s="183"/>
      <c r="P180" s="231"/>
    </row>
    <row r="181" spans="1:16" s="232" customFormat="1" ht="123" customHeight="1">
      <c r="A181" s="474">
        <v>107</v>
      </c>
      <c r="B181" s="480" t="s">
        <v>372</v>
      </c>
      <c r="C181" s="343" t="s">
        <v>1093</v>
      </c>
      <c r="D181" s="476" t="s">
        <v>1782</v>
      </c>
      <c r="E181" s="478">
        <v>2</v>
      </c>
      <c r="F181" s="356"/>
      <c r="G181" s="183"/>
      <c r="H181" s="230"/>
      <c r="I181" s="356"/>
      <c r="J181" s="336"/>
      <c r="K181" s="230"/>
      <c r="L181" s="183"/>
      <c r="M181" s="183"/>
      <c r="N181" s="183"/>
      <c r="O181" s="183"/>
      <c r="P181" s="231"/>
    </row>
    <row r="182" spans="1:16" s="232" customFormat="1" ht="18.75" customHeight="1">
      <c r="A182" s="474">
        <v>108</v>
      </c>
      <c r="B182" s="480" t="s">
        <v>372</v>
      </c>
      <c r="C182" s="774" t="s">
        <v>1175</v>
      </c>
      <c r="D182" s="476"/>
      <c r="E182" s="478"/>
      <c r="F182" s="356"/>
      <c r="G182" s="183"/>
      <c r="H182" s="230"/>
      <c r="I182" s="356"/>
      <c r="J182" s="336"/>
      <c r="K182" s="230"/>
      <c r="L182" s="183"/>
      <c r="M182" s="183"/>
      <c r="N182" s="183"/>
      <c r="O182" s="183"/>
      <c r="P182" s="231"/>
    </row>
    <row r="183" spans="1:16" s="232" customFormat="1" ht="147.75" customHeight="1">
      <c r="A183" s="474"/>
      <c r="B183" s="480"/>
      <c r="C183" s="774"/>
      <c r="D183" s="476" t="s">
        <v>1782</v>
      </c>
      <c r="E183" s="478">
        <v>2</v>
      </c>
      <c r="F183" s="356"/>
      <c r="G183" s="183"/>
      <c r="H183" s="230"/>
      <c r="I183" s="356"/>
      <c r="J183" s="336"/>
      <c r="K183" s="230"/>
      <c r="L183" s="183"/>
      <c r="M183" s="183"/>
      <c r="N183" s="183"/>
      <c r="O183" s="183"/>
      <c r="P183" s="231"/>
    </row>
    <row r="184" spans="1:16" s="232" customFormat="1" ht="18.75" customHeight="1">
      <c r="A184" s="474">
        <v>109</v>
      </c>
      <c r="B184" s="480" t="s">
        <v>373</v>
      </c>
      <c r="C184" s="777" t="s">
        <v>374</v>
      </c>
      <c r="D184" s="476"/>
      <c r="E184" s="478"/>
      <c r="F184" s="356"/>
      <c r="G184" s="183"/>
      <c r="H184" s="230"/>
      <c r="I184" s="356"/>
      <c r="J184" s="336"/>
      <c r="K184" s="230"/>
      <c r="L184" s="183"/>
      <c r="M184" s="183"/>
      <c r="N184" s="183"/>
      <c r="O184" s="183"/>
      <c r="P184" s="231"/>
    </row>
    <row r="185" spans="1:16" s="232" customFormat="1" ht="44.25" customHeight="1">
      <c r="A185" s="474"/>
      <c r="B185" s="480"/>
      <c r="C185" s="777"/>
      <c r="D185" s="476" t="s">
        <v>1782</v>
      </c>
      <c r="E185" s="478">
        <v>6</v>
      </c>
      <c r="F185" s="356"/>
      <c r="G185" s="183"/>
      <c r="H185" s="230"/>
      <c r="I185" s="356"/>
      <c r="J185" s="336"/>
      <c r="K185" s="230"/>
      <c r="L185" s="183"/>
      <c r="M185" s="183"/>
      <c r="N185" s="183"/>
      <c r="O185" s="183"/>
      <c r="P185" s="231"/>
    </row>
    <row r="186" spans="1:16" s="232" customFormat="1" ht="18.75" customHeight="1">
      <c r="A186" s="474">
        <v>110</v>
      </c>
      <c r="B186" s="480" t="s">
        <v>373</v>
      </c>
      <c r="C186" s="777" t="s">
        <v>375</v>
      </c>
      <c r="D186" s="476"/>
      <c r="E186" s="478"/>
      <c r="F186" s="356"/>
      <c r="G186" s="183"/>
      <c r="H186" s="230"/>
      <c r="I186" s="356"/>
      <c r="J186" s="336"/>
      <c r="K186" s="230"/>
      <c r="L186" s="183"/>
      <c r="M186" s="183"/>
      <c r="N186" s="183"/>
      <c r="O186" s="183"/>
      <c r="P186" s="231"/>
    </row>
    <row r="187" spans="1:16" s="232" customFormat="1" ht="57.75" customHeight="1">
      <c r="A187" s="474"/>
      <c r="B187" s="480"/>
      <c r="C187" s="777"/>
      <c r="D187" s="476" t="s">
        <v>1782</v>
      </c>
      <c r="E187" s="473">
        <v>1</v>
      </c>
      <c r="F187" s="356"/>
      <c r="G187" s="183"/>
      <c r="H187" s="230"/>
      <c r="I187" s="356"/>
      <c r="J187" s="336"/>
      <c r="K187" s="230"/>
      <c r="L187" s="183"/>
      <c r="M187" s="183"/>
      <c r="N187" s="183"/>
      <c r="O187" s="183"/>
      <c r="P187" s="231"/>
    </row>
    <row r="188" spans="1:16" s="232" customFormat="1" ht="35.25" customHeight="1">
      <c r="A188" s="474">
        <v>111</v>
      </c>
      <c r="B188" s="480" t="s">
        <v>376</v>
      </c>
      <c r="C188" s="352" t="s">
        <v>377</v>
      </c>
      <c r="D188" s="476" t="s">
        <v>1782</v>
      </c>
      <c r="E188" s="473">
        <v>1</v>
      </c>
      <c r="F188" s="356"/>
      <c r="G188" s="183"/>
      <c r="H188" s="230"/>
      <c r="I188" s="356"/>
      <c r="J188" s="336"/>
      <c r="K188" s="230"/>
      <c r="L188" s="183"/>
      <c r="M188" s="183"/>
      <c r="N188" s="183"/>
      <c r="O188" s="183"/>
      <c r="P188" s="231"/>
    </row>
    <row r="189" spans="1:16" s="232" customFormat="1" ht="18.75" customHeight="1">
      <c r="A189" s="474">
        <v>112</v>
      </c>
      <c r="B189" s="480" t="s">
        <v>373</v>
      </c>
      <c r="C189" s="777" t="s">
        <v>1176</v>
      </c>
      <c r="D189" s="476"/>
      <c r="E189" s="473"/>
      <c r="F189" s="356"/>
      <c r="G189" s="183"/>
      <c r="H189" s="230"/>
      <c r="I189" s="356"/>
      <c r="J189" s="336"/>
      <c r="K189" s="230"/>
      <c r="L189" s="183"/>
      <c r="M189" s="183"/>
      <c r="N189" s="183"/>
      <c r="O189" s="183"/>
      <c r="P189" s="231"/>
    </row>
    <row r="190" spans="1:16" s="232" customFormat="1" ht="72" customHeight="1">
      <c r="A190" s="474"/>
      <c r="B190" s="480"/>
      <c r="C190" s="777"/>
      <c r="D190" s="476" t="s">
        <v>1782</v>
      </c>
      <c r="E190" s="473">
        <v>14</v>
      </c>
      <c r="F190" s="356"/>
      <c r="G190" s="183"/>
      <c r="H190" s="230"/>
      <c r="I190" s="356"/>
      <c r="J190" s="336"/>
      <c r="K190" s="230"/>
      <c r="L190" s="183"/>
      <c r="M190" s="183"/>
      <c r="N190" s="183"/>
      <c r="O190" s="183"/>
      <c r="P190" s="231"/>
    </row>
    <row r="191" spans="1:16" s="232" customFormat="1" ht="36.75" customHeight="1">
      <c r="A191" s="474">
        <v>113</v>
      </c>
      <c r="B191" s="480" t="s">
        <v>376</v>
      </c>
      <c r="C191" s="352" t="s">
        <v>378</v>
      </c>
      <c r="D191" s="476" t="s">
        <v>1782</v>
      </c>
      <c r="E191" s="473">
        <v>14</v>
      </c>
      <c r="F191" s="356"/>
      <c r="G191" s="183"/>
      <c r="H191" s="230"/>
      <c r="I191" s="356"/>
      <c r="J191" s="336"/>
      <c r="K191" s="230"/>
      <c r="L191" s="183"/>
      <c r="M191" s="183"/>
      <c r="N191" s="183"/>
      <c r="O191" s="183"/>
      <c r="P191" s="231"/>
    </row>
    <row r="192" spans="1:16" s="232" customFormat="1" ht="18.75" customHeight="1">
      <c r="A192" s="474">
        <v>114</v>
      </c>
      <c r="B192" s="480"/>
      <c r="C192" s="777" t="s">
        <v>1177</v>
      </c>
      <c r="D192" s="476"/>
      <c r="E192" s="473"/>
      <c r="F192" s="356"/>
      <c r="G192" s="183"/>
      <c r="H192" s="230"/>
      <c r="I192" s="356"/>
      <c r="J192" s="336"/>
      <c r="K192" s="230"/>
      <c r="L192" s="183"/>
      <c r="M192" s="183"/>
      <c r="N192" s="183"/>
      <c r="O192" s="183"/>
      <c r="P192" s="231"/>
    </row>
    <row r="193" spans="1:16" s="232" customFormat="1" ht="72" customHeight="1">
      <c r="A193" s="474"/>
      <c r="B193" s="480" t="s">
        <v>373</v>
      </c>
      <c r="C193" s="777"/>
      <c r="D193" s="476" t="s">
        <v>1782</v>
      </c>
      <c r="E193" s="473">
        <v>8</v>
      </c>
      <c r="F193" s="356"/>
      <c r="G193" s="183"/>
      <c r="H193" s="230"/>
      <c r="I193" s="356"/>
      <c r="J193" s="336"/>
      <c r="K193" s="230"/>
      <c r="L193" s="183"/>
      <c r="M193" s="183"/>
      <c r="N193" s="183"/>
      <c r="O193" s="183"/>
      <c r="P193" s="231"/>
    </row>
    <row r="194" spans="1:16" s="232" customFormat="1" ht="18.75" customHeight="1">
      <c r="A194" s="474">
        <v>115</v>
      </c>
      <c r="B194" s="480" t="s">
        <v>373</v>
      </c>
      <c r="C194" s="777" t="s">
        <v>1178</v>
      </c>
      <c r="D194" s="476"/>
      <c r="E194" s="473"/>
      <c r="F194" s="356"/>
      <c r="G194" s="183"/>
      <c r="H194" s="230"/>
      <c r="I194" s="356"/>
      <c r="J194" s="336"/>
      <c r="K194" s="230"/>
      <c r="L194" s="183"/>
      <c r="M194" s="183"/>
      <c r="N194" s="183"/>
      <c r="O194" s="183"/>
      <c r="P194" s="231"/>
    </row>
    <row r="195" spans="1:16" s="232" customFormat="1" ht="18.75" customHeight="1">
      <c r="A195" s="474"/>
      <c r="B195" s="480"/>
      <c r="C195" s="777"/>
      <c r="D195" s="476"/>
      <c r="E195" s="473"/>
      <c r="F195" s="356"/>
      <c r="G195" s="183"/>
      <c r="H195" s="230"/>
      <c r="I195" s="356"/>
      <c r="J195" s="336"/>
      <c r="K195" s="230"/>
      <c r="L195" s="183"/>
      <c r="M195" s="183"/>
      <c r="N195" s="183"/>
      <c r="O195" s="183"/>
      <c r="P195" s="231"/>
    </row>
    <row r="196" spans="1:16" s="232" customFormat="1" ht="53.25" customHeight="1">
      <c r="A196" s="474"/>
      <c r="B196" s="480"/>
      <c r="C196" s="777"/>
      <c r="D196" s="476" t="s">
        <v>1782</v>
      </c>
      <c r="E196" s="473">
        <v>6</v>
      </c>
      <c r="F196" s="356"/>
      <c r="G196" s="183"/>
      <c r="H196" s="230"/>
      <c r="I196" s="356"/>
      <c r="J196" s="336"/>
      <c r="K196" s="230"/>
      <c r="L196" s="183"/>
      <c r="M196" s="183"/>
      <c r="N196" s="183"/>
      <c r="O196" s="183"/>
      <c r="P196" s="231"/>
    </row>
    <row r="197" spans="1:16" s="232" customFormat="1" ht="18.75" customHeight="1">
      <c r="A197" s="474">
        <v>116</v>
      </c>
      <c r="B197" s="480" t="s">
        <v>376</v>
      </c>
      <c r="C197" s="777" t="s">
        <v>379</v>
      </c>
      <c r="D197" s="476"/>
      <c r="E197" s="473"/>
      <c r="F197" s="356"/>
      <c r="G197" s="183"/>
      <c r="H197" s="230"/>
      <c r="I197" s="356"/>
      <c r="J197" s="336"/>
      <c r="K197" s="230"/>
      <c r="L197" s="183"/>
      <c r="M197" s="183"/>
      <c r="N197" s="183"/>
      <c r="O197" s="183"/>
      <c r="P197" s="231"/>
    </row>
    <row r="198" spans="1:16" s="232" customFormat="1" ht="21" customHeight="1">
      <c r="A198" s="474"/>
      <c r="B198" s="480"/>
      <c r="C198" s="777"/>
      <c r="D198" s="476" t="s">
        <v>1782</v>
      </c>
      <c r="E198" s="473">
        <v>6</v>
      </c>
      <c r="F198" s="356"/>
      <c r="G198" s="183"/>
      <c r="H198" s="230"/>
      <c r="I198" s="356"/>
      <c r="J198" s="336"/>
      <c r="K198" s="230"/>
      <c r="L198" s="183"/>
      <c r="M198" s="183"/>
      <c r="N198" s="183"/>
      <c r="O198" s="183"/>
      <c r="P198" s="231"/>
    </row>
    <row r="199" spans="1:16" s="232" customFormat="1" ht="151.5" customHeight="1">
      <c r="A199" s="474">
        <v>117</v>
      </c>
      <c r="B199" s="480" t="s">
        <v>380</v>
      </c>
      <c r="C199" s="352" t="s">
        <v>1179</v>
      </c>
      <c r="D199" s="476" t="s">
        <v>1782</v>
      </c>
      <c r="E199" s="473">
        <v>145</v>
      </c>
      <c r="F199" s="356"/>
      <c r="G199" s="183"/>
      <c r="H199" s="230"/>
      <c r="I199" s="356"/>
      <c r="J199" s="336"/>
      <c r="K199" s="230"/>
      <c r="L199" s="183"/>
      <c r="M199" s="183"/>
      <c r="N199" s="183"/>
      <c r="O199" s="183"/>
      <c r="P199" s="231"/>
    </row>
    <row r="200" spans="1:16" s="232" customFormat="1" ht="34.5" customHeight="1">
      <c r="A200" s="474">
        <v>118</v>
      </c>
      <c r="B200" s="480" t="s">
        <v>381</v>
      </c>
      <c r="C200" s="352" t="s">
        <v>1180</v>
      </c>
      <c r="D200" s="476" t="s">
        <v>144</v>
      </c>
      <c r="E200" s="473">
        <v>3100</v>
      </c>
      <c r="F200" s="356"/>
      <c r="G200" s="183"/>
      <c r="H200" s="230"/>
      <c r="I200" s="356"/>
      <c r="J200" s="336"/>
      <c r="K200" s="230"/>
      <c r="L200" s="183"/>
      <c r="M200" s="183"/>
      <c r="N200" s="183"/>
      <c r="O200" s="183"/>
      <c r="P200" s="231"/>
    </row>
    <row r="201" spans="1:16" s="232" customFormat="1" ht="34.5" customHeight="1">
      <c r="A201" s="474">
        <v>119</v>
      </c>
      <c r="B201" s="480" t="s">
        <v>381</v>
      </c>
      <c r="C201" s="352" t="s">
        <v>1181</v>
      </c>
      <c r="D201" s="476" t="s">
        <v>144</v>
      </c>
      <c r="E201" s="473">
        <v>75</v>
      </c>
      <c r="F201" s="356"/>
      <c r="G201" s="183"/>
      <c r="H201" s="230"/>
      <c r="I201" s="356"/>
      <c r="J201" s="336"/>
      <c r="K201" s="230"/>
      <c r="L201" s="183"/>
      <c r="M201" s="183"/>
      <c r="N201" s="183"/>
      <c r="O201" s="183"/>
      <c r="P201" s="231"/>
    </row>
    <row r="202" spans="1:16" s="232" customFormat="1" ht="34.5" customHeight="1">
      <c r="A202" s="474">
        <v>120</v>
      </c>
      <c r="B202" s="480" t="s">
        <v>381</v>
      </c>
      <c r="C202" s="352" t="s">
        <v>1182</v>
      </c>
      <c r="D202" s="476" t="s">
        <v>144</v>
      </c>
      <c r="E202" s="473">
        <v>450</v>
      </c>
      <c r="F202" s="356"/>
      <c r="G202" s="183"/>
      <c r="H202" s="230"/>
      <c r="I202" s="356"/>
      <c r="J202" s="336"/>
      <c r="K202" s="230"/>
      <c r="L202" s="183"/>
      <c r="M202" s="183"/>
      <c r="N202" s="183"/>
      <c r="O202" s="183"/>
      <c r="P202" s="231"/>
    </row>
    <row r="203" spans="1:16" s="232" customFormat="1" ht="34.5" customHeight="1">
      <c r="A203" s="474">
        <v>121</v>
      </c>
      <c r="B203" s="480" t="s">
        <v>382</v>
      </c>
      <c r="C203" s="352" t="s">
        <v>1183</v>
      </c>
      <c r="D203" s="476" t="s">
        <v>144</v>
      </c>
      <c r="E203" s="473">
        <v>75</v>
      </c>
      <c r="F203" s="356"/>
      <c r="G203" s="183"/>
      <c r="H203" s="230"/>
      <c r="I203" s="356"/>
      <c r="J203" s="336"/>
      <c r="K203" s="230"/>
      <c r="L203" s="183"/>
      <c r="M203" s="183"/>
      <c r="N203" s="183"/>
      <c r="O203" s="183"/>
      <c r="P203" s="231"/>
    </row>
    <row r="204" spans="1:16" s="232" customFormat="1" ht="34.5" customHeight="1">
      <c r="A204" s="474">
        <v>122</v>
      </c>
      <c r="B204" s="480" t="s">
        <v>382</v>
      </c>
      <c r="C204" s="352" t="s">
        <v>1184</v>
      </c>
      <c r="D204" s="476" t="s">
        <v>144</v>
      </c>
      <c r="E204" s="473">
        <v>125</v>
      </c>
      <c r="F204" s="356"/>
      <c r="G204" s="183"/>
      <c r="H204" s="230"/>
      <c r="I204" s="356"/>
      <c r="J204" s="336"/>
      <c r="K204" s="230"/>
      <c r="L204" s="183"/>
      <c r="M204" s="183"/>
      <c r="N204" s="183"/>
      <c r="O204" s="183"/>
      <c r="P204" s="231"/>
    </row>
    <row r="205" spans="1:16" s="232" customFormat="1" ht="34.5" customHeight="1">
      <c r="A205" s="474">
        <v>123</v>
      </c>
      <c r="B205" s="480" t="s">
        <v>383</v>
      </c>
      <c r="C205" s="352" t="s">
        <v>1185</v>
      </c>
      <c r="D205" s="476" t="s">
        <v>144</v>
      </c>
      <c r="E205" s="473">
        <v>6250</v>
      </c>
      <c r="F205" s="356"/>
      <c r="G205" s="183"/>
      <c r="H205" s="230"/>
      <c r="I205" s="356"/>
      <c r="J205" s="336"/>
      <c r="K205" s="230"/>
      <c r="L205" s="183"/>
      <c r="M205" s="183"/>
      <c r="N205" s="183"/>
      <c r="O205" s="183"/>
      <c r="P205" s="231"/>
    </row>
    <row r="206" spans="1:16" s="232" customFormat="1" ht="34.5" customHeight="1">
      <c r="A206" s="596">
        <v>124</v>
      </c>
      <c r="B206" s="597" t="s">
        <v>383</v>
      </c>
      <c r="C206" s="598" t="s">
        <v>1186</v>
      </c>
      <c r="D206" s="604" t="s">
        <v>144</v>
      </c>
      <c r="E206" s="600">
        <v>675</v>
      </c>
      <c r="F206" s="583"/>
      <c r="G206" s="190"/>
      <c r="H206" s="238"/>
      <c r="I206" s="583"/>
      <c r="J206" s="464"/>
      <c r="K206" s="238"/>
      <c r="L206" s="190"/>
      <c r="M206" s="190"/>
      <c r="N206" s="190"/>
      <c r="O206" s="190"/>
      <c r="P206" s="239"/>
    </row>
    <row r="207" spans="1:16" s="232" customFormat="1" ht="148.5" customHeight="1">
      <c r="A207" s="474">
        <v>125</v>
      </c>
      <c r="B207" s="480" t="s">
        <v>384</v>
      </c>
      <c r="C207" s="352" t="s">
        <v>1187</v>
      </c>
      <c r="D207" s="476" t="s">
        <v>144</v>
      </c>
      <c r="E207" s="473">
        <v>95</v>
      </c>
      <c r="F207" s="356"/>
      <c r="G207" s="183"/>
      <c r="H207" s="230"/>
      <c r="I207" s="356"/>
      <c r="J207" s="336"/>
      <c r="K207" s="230"/>
      <c r="L207" s="183"/>
      <c r="M207" s="183"/>
      <c r="N207" s="183"/>
      <c r="O207" s="183"/>
      <c r="P207" s="231"/>
    </row>
    <row r="208" spans="1:16" s="232" customFormat="1" ht="34.5" customHeight="1">
      <c r="A208" s="474">
        <v>126</v>
      </c>
      <c r="B208" s="480" t="s">
        <v>384</v>
      </c>
      <c r="C208" s="352" t="s">
        <v>1188</v>
      </c>
      <c r="D208" s="476" t="s">
        <v>144</v>
      </c>
      <c r="E208" s="473">
        <v>200</v>
      </c>
      <c r="F208" s="356"/>
      <c r="G208" s="183"/>
      <c r="H208" s="230"/>
      <c r="I208" s="356"/>
      <c r="J208" s="336"/>
      <c r="K208" s="230"/>
      <c r="L208" s="183"/>
      <c r="M208" s="183"/>
      <c r="N208" s="183"/>
      <c r="O208" s="183"/>
      <c r="P208" s="231"/>
    </row>
    <row r="209" spans="1:16" s="232" customFormat="1" ht="141.75" customHeight="1">
      <c r="A209" s="474">
        <v>127</v>
      </c>
      <c r="B209" s="480" t="s">
        <v>385</v>
      </c>
      <c r="C209" s="352" t="s">
        <v>1189</v>
      </c>
      <c r="D209" s="476" t="s">
        <v>144</v>
      </c>
      <c r="E209" s="473">
        <v>10</v>
      </c>
      <c r="F209" s="356"/>
      <c r="G209" s="183"/>
      <c r="H209" s="230"/>
      <c r="I209" s="356"/>
      <c r="J209" s="336"/>
      <c r="K209" s="230"/>
      <c r="L209" s="183"/>
      <c r="M209" s="183"/>
      <c r="N209" s="183"/>
      <c r="O209" s="183"/>
      <c r="P209" s="231"/>
    </row>
    <row r="210" spans="1:16" s="232" customFormat="1" ht="30.75" customHeight="1">
      <c r="A210" s="474">
        <v>128</v>
      </c>
      <c r="B210" s="480" t="s">
        <v>386</v>
      </c>
      <c r="C210" s="352" t="s">
        <v>1190</v>
      </c>
      <c r="D210" s="476" t="s">
        <v>144</v>
      </c>
      <c r="E210" s="473">
        <v>55</v>
      </c>
      <c r="F210" s="356"/>
      <c r="G210" s="183"/>
      <c r="H210" s="230"/>
      <c r="I210" s="356"/>
      <c r="J210" s="336"/>
      <c r="K210" s="230"/>
      <c r="L210" s="183"/>
      <c r="M210" s="183"/>
      <c r="N210" s="183"/>
      <c r="O210" s="183"/>
      <c r="P210" s="231"/>
    </row>
    <row r="211" spans="1:16" s="232" customFormat="1" ht="30.75" customHeight="1">
      <c r="A211" s="474">
        <v>129</v>
      </c>
      <c r="B211" s="480" t="s">
        <v>387</v>
      </c>
      <c r="C211" s="352" t="s">
        <v>1191</v>
      </c>
      <c r="D211" s="476" t="s">
        <v>144</v>
      </c>
      <c r="E211" s="473">
        <v>25</v>
      </c>
      <c r="F211" s="356"/>
      <c r="G211" s="183"/>
      <c r="H211" s="230"/>
      <c r="I211" s="356"/>
      <c r="J211" s="336"/>
      <c r="K211" s="230"/>
      <c r="L211" s="183"/>
      <c r="M211" s="183"/>
      <c r="N211" s="183"/>
      <c r="O211" s="183"/>
      <c r="P211" s="231"/>
    </row>
    <row r="212" spans="1:16" s="232" customFormat="1" ht="30.75" customHeight="1">
      <c r="A212" s="474">
        <v>130</v>
      </c>
      <c r="B212" s="480" t="s">
        <v>388</v>
      </c>
      <c r="C212" s="352" t="s">
        <v>1192</v>
      </c>
      <c r="D212" s="476" t="s">
        <v>144</v>
      </c>
      <c r="E212" s="473">
        <v>165</v>
      </c>
      <c r="F212" s="356"/>
      <c r="G212" s="183"/>
      <c r="H212" s="230"/>
      <c r="I212" s="356"/>
      <c r="J212" s="336"/>
      <c r="K212" s="230"/>
      <c r="L212" s="183"/>
      <c r="M212" s="183"/>
      <c r="N212" s="183"/>
      <c r="O212" s="183"/>
      <c r="P212" s="231"/>
    </row>
    <row r="213" spans="1:16" s="232" customFormat="1" ht="18.75" customHeight="1">
      <c r="A213" s="474">
        <v>131</v>
      </c>
      <c r="B213" s="481" t="s">
        <v>1355</v>
      </c>
      <c r="C213" s="423" t="s">
        <v>1356</v>
      </c>
      <c r="D213" s="453" t="s">
        <v>144</v>
      </c>
      <c r="E213" s="361">
        <v>35</v>
      </c>
      <c r="F213" s="356"/>
      <c r="G213" s="367"/>
      <c r="H213" s="367"/>
      <c r="I213" s="183"/>
      <c r="J213" s="336"/>
      <c r="K213" s="230"/>
      <c r="L213" s="183"/>
      <c r="M213" s="183"/>
      <c r="N213" s="183"/>
      <c r="O213" s="183"/>
      <c r="P213" s="231"/>
    </row>
    <row r="214" spans="1:16" s="232" customFormat="1" ht="18.75" customHeight="1">
      <c r="A214" s="474">
        <v>132</v>
      </c>
      <c r="B214" s="481" t="s">
        <v>1357</v>
      </c>
      <c r="C214" s="454" t="s">
        <v>1358</v>
      </c>
      <c r="D214" s="453" t="s">
        <v>144</v>
      </c>
      <c r="E214" s="360">
        <v>35</v>
      </c>
      <c r="F214" s="367"/>
      <c r="G214" s="367"/>
      <c r="H214" s="367"/>
      <c r="I214" s="183"/>
      <c r="J214" s="336"/>
      <c r="K214" s="230"/>
      <c r="L214" s="183"/>
      <c r="M214" s="183"/>
      <c r="N214" s="183"/>
      <c r="O214" s="183"/>
      <c r="P214" s="231"/>
    </row>
    <row r="215" spans="1:16" s="232" customFormat="1" ht="37.5" customHeight="1">
      <c r="A215" s="596">
        <v>133</v>
      </c>
      <c r="B215" s="597" t="s">
        <v>389</v>
      </c>
      <c r="C215" s="598" t="s">
        <v>1193</v>
      </c>
      <c r="D215" s="604" t="s">
        <v>144</v>
      </c>
      <c r="E215" s="600">
        <v>35</v>
      </c>
      <c r="F215" s="583"/>
      <c r="G215" s="190"/>
      <c r="H215" s="238"/>
      <c r="I215" s="583"/>
      <c r="J215" s="464"/>
      <c r="K215" s="238"/>
      <c r="L215" s="190"/>
      <c r="M215" s="190"/>
      <c r="N215" s="190"/>
      <c r="O215" s="190"/>
      <c r="P215" s="239"/>
    </row>
    <row r="216" spans="1:16" s="232" customFormat="1" ht="37.5" customHeight="1">
      <c r="A216" s="474">
        <v>134</v>
      </c>
      <c r="B216" s="480" t="s">
        <v>390</v>
      </c>
      <c r="C216" s="352" t="s">
        <v>1194</v>
      </c>
      <c r="D216" s="476" t="s">
        <v>1800</v>
      </c>
      <c r="E216" s="473">
        <v>8</v>
      </c>
      <c r="F216" s="356"/>
      <c r="G216" s="183"/>
      <c r="H216" s="230"/>
      <c r="I216" s="356"/>
      <c r="J216" s="336"/>
      <c r="K216" s="230"/>
      <c r="L216" s="183"/>
      <c r="M216" s="183"/>
      <c r="N216" s="183"/>
      <c r="O216" s="183"/>
      <c r="P216" s="231"/>
    </row>
    <row r="217" spans="1:16" s="232" customFormat="1" ht="47.25" customHeight="1">
      <c r="A217" s="474">
        <v>135</v>
      </c>
      <c r="B217" s="480" t="s">
        <v>391</v>
      </c>
      <c r="C217" s="352" t="s">
        <v>392</v>
      </c>
      <c r="D217" s="476" t="s">
        <v>144</v>
      </c>
      <c r="E217" s="473">
        <v>6500</v>
      </c>
      <c r="F217" s="356"/>
      <c r="G217" s="183"/>
      <c r="H217" s="230"/>
      <c r="I217" s="356"/>
      <c r="J217" s="336"/>
      <c r="K217" s="230"/>
      <c r="L217" s="183"/>
      <c r="M217" s="183"/>
      <c r="N217" s="183"/>
      <c r="O217" s="183"/>
      <c r="P217" s="231"/>
    </row>
    <row r="218" spans="1:16" s="232" customFormat="1" ht="37.5" customHeight="1">
      <c r="A218" s="474">
        <v>136</v>
      </c>
      <c r="B218" s="480" t="s">
        <v>391</v>
      </c>
      <c r="C218" s="352" t="s">
        <v>393</v>
      </c>
      <c r="D218" s="476" t="s">
        <v>144</v>
      </c>
      <c r="E218" s="473">
        <v>300</v>
      </c>
      <c r="F218" s="356"/>
      <c r="G218" s="183"/>
      <c r="H218" s="230"/>
      <c r="I218" s="356"/>
      <c r="J218" s="336"/>
      <c r="K218" s="230"/>
      <c r="L218" s="183"/>
      <c r="M218" s="183"/>
      <c r="N218" s="183"/>
      <c r="O218" s="183"/>
      <c r="P218" s="231"/>
    </row>
    <row r="219" spans="1:16" s="232" customFormat="1" ht="43.5" customHeight="1">
      <c r="A219" s="474">
        <v>137</v>
      </c>
      <c r="B219" s="480" t="s">
        <v>394</v>
      </c>
      <c r="C219" s="352" t="s">
        <v>395</v>
      </c>
      <c r="D219" s="476" t="s">
        <v>144</v>
      </c>
      <c r="E219" s="473">
        <v>45</v>
      </c>
      <c r="F219" s="356"/>
      <c r="G219" s="183"/>
      <c r="H219" s="230"/>
      <c r="I219" s="356"/>
      <c r="J219" s="336"/>
      <c r="K219" s="230"/>
      <c r="L219" s="183"/>
      <c r="M219" s="183"/>
      <c r="N219" s="183"/>
      <c r="O219" s="183"/>
      <c r="P219" s="231"/>
    </row>
    <row r="220" spans="1:16" s="232" customFormat="1" ht="43.5" customHeight="1">
      <c r="A220" s="474">
        <v>138</v>
      </c>
      <c r="B220" s="480" t="s">
        <v>396</v>
      </c>
      <c r="C220" s="352" t="s">
        <v>397</v>
      </c>
      <c r="D220" s="476" t="s">
        <v>144</v>
      </c>
      <c r="E220" s="473">
        <v>20</v>
      </c>
      <c r="F220" s="356"/>
      <c r="G220" s="183"/>
      <c r="H220" s="230"/>
      <c r="I220" s="356"/>
      <c r="J220" s="336"/>
      <c r="K220" s="230"/>
      <c r="L220" s="183"/>
      <c r="M220" s="183"/>
      <c r="N220" s="183"/>
      <c r="O220" s="183"/>
      <c r="P220" s="231"/>
    </row>
    <row r="221" spans="1:16" s="232" customFormat="1" ht="43.5" customHeight="1">
      <c r="A221" s="474">
        <v>139</v>
      </c>
      <c r="B221" s="480" t="s">
        <v>398</v>
      </c>
      <c r="C221" s="352" t="s">
        <v>399</v>
      </c>
      <c r="D221" s="476" t="s">
        <v>144</v>
      </c>
      <c r="E221" s="473">
        <v>150</v>
      </c>
      <c r="F221" s="356"/>
      <c r="G221" s="183"/>
      <c r="H221" s="230"/>
      <c r="I221" s="356"/>
      <c r="J221" s="336"/>
      <c r="K221" s="230"/>
      <c r="L221" s="183"/>
      <c r="M221" s="183"/>
      <c r="N221" s="183"/>
      <c r="O221" s="183"/>
      <c r="P221" s="231"/>
    </row>
    <row r="222" spans="1:16" s="232" customFormat="1" ht="43.5" customHeight="1">
      <c r="A222" s="474">
        <v>140</v>
      </c>
      <c r="B222" s="480" t="s">
        <v>400</v>
      </c>
      <c r="C222" s="352" t="s">
        <v>401</v>
      </c>
      <c r="D222" s="476" t="s">
        <v>144</v>
      </c>
      <c r="E222" s="473">
        <v>45</v>
      </c>
      <c r="F222" s="356"/>
      <c r="G222" s="183"/>
      <c r="H222" s="230"/>
      <c r="I222" s="356"/>
      <c r="J222" s="336"/>
      <c r="K222" s="230"/>
      <c r="L222" s="183"/>
      <c r="M222" s="183"/>
      <c r="N222" s="183"/>
      <c r="O222" s="183"/>
      <c r="P222" s="231"/>
    </row>
    <row r="223" spans="1:16" s="232" customFormat="1" ht="43.5" customHeight="1">
      <c r="A223" s="474">
        <v>141</v>
      </c>
      <c r="B223" s="480" t="s">
        <v>402</v>
      </c>
      <c r="C223" s="352" t="s">
        <v>403</v>
      </c>
      <c r="D223" s="476" t="s">
        <v>144</v>
      </c>
      <c r="E223" s="473">
        <v>15</v>
      </c>
      <c r="F223" s="356"/>
      <c r="G223" s="183"/>
      <c r="H223" s="230"/>
      <c r="I223" s="356"/>
      <c r="J223" s="336"/>
      <c r="K223" s="230"/>
      <c r="L223" s="183"/>
      <c r="M223" s="183"/>
      <c r="N223" s="183"/>
      <c r="O223" s="183"/>
      <c r="P223" s="231"/>
    </row>
    <row r="224" spans="1:16" s="232" customFormat="1" ht="18.75" customHeight="1">
      <c r="A224" s="474">
        <v>142</v>
      </c>
      <c r="B224" s="480" t="s">
        <v>1807</v>
      </c>
      <c r="C224" s="486" t="s">
        <v>404</v>
      </c>
      <c r="D224" s="476" t="s">
        <v>1782</v>
      </c>
      <c r="E224" s="473">
        <v>3</v>
      </c>
      <c r="F224" s="356"/>
      <c r="G224" s="183"/>
      <c r="H224" s="230"/>
      <c r="I224" s="356"/>
      <c r="J224" s="336"/>
      <c r="K224" s="230"/>
      <c r="L224" s="183"/>
      <c r="M224" s="183"/>
      <c r="N224" s="183"/>
      <c r="O224" s="183"/>
      <c r="P224" s="231"/>
    </row>
    <row r="225" spans="1:16" s="232" customFormat="1" ht="18.75" customHeight="1">
      <c r="A225" s="474">
        <v>143</v>
      </c>
      <c r="B225" s="480" t="s">
        <v>1807</v>
      </c>
      <c r="C225" s="486" t="s">
        <v>405</v>
      </c>
      <c r="D225" s="476" t="s">
        <v>1782</v>
      </c>
      <c r="E225" s="473">
        <v>5</v>
      </c>
      <c r="F225" s="183"/>
      <c r="G225" s="183"/>
      <c r="H225" s="230"/>
      <c r="I225" s="356"/>
      <c r="J225" s="336"/>
      <c r="K225" s="230"/>
      <c r="L225" s="183"/>
      <c r="M225" s="183"/>
      <c r="N225" s="183"/>
      <c r="O225" s="183"/>
      <c r="P225" s="231"/>
    </row>
    <row r="226" spans="1:16" s="232" customFormat="1" ht="32.25" customHeight="1">
      <c r="A226" s="474">
        <v>144</v>
      </c>
      <c r="B226" s="480" t="s">
        <v>1807</v>
      </c>
      <c r="C226" s="486" t="s">
        <v>406</v>
      </c>
      <c r="D226" s="476" t="s">
        <v>1782</v>
      </c>
      <c r="E226" s="473">
        <v>50</v>
      </c>
      <c r="F226" s="183"/>
      <c r="G226" s="183"/>
      <c r="H226" s="230"/>
      <c r="I226" s="356"/>
      <c r="J226" s="336"/>
      <c r="K226" s="230"/>
      <c r="L226" s="183"/>
      <c r="M226" s="183"/>
      <c r="N226" s="183"/>
      <c r="O226" s="183"/>
      <c r="P226" s="231"/>
    </row>
    <row r="227" spans="1:16" s="232" customFormat="1" ht="18.75" customHeight="1">
      <c r="A227" s="474">
        <v>145</v>
      </c>
      <c r="B227" s="480" t="s">
        <v>1807</v>
      </c>
      <c r="C227" s="486" t="s">
        <v>407</v>
      </c>
      <c r="D227" s="476" t="s">
        <v>1782</v>
      </c>
      <c r="E227" s="473">
        <v>5</v>
      </c>
      <c r="F227" s="183"/>
      <c r="G227" s="183"/>
      <c r="H227" s="230"/>
      <c r="I227" s="356"/>
      <c r="J227" s="336"/>
      <c r="K227" s="230"/>
      <c r="L227" s="183"/>
      <c r="M227" s="183"/>
      <c r="N227" s="183"/>
      <c r="O227" s="183"/>
      <c r="P227" s="231"/>
    </row>
    <row r="228" spans="1:16" s="232" customFormat="1" ht="33.75" customHeight="1">
      <c r="A228" s="596">
        <v>146</v>
      </c>
      <c r="B228" s="597" t="s">
        <v>888</v>
      </c>
      <c r="C228" s="598" t="s">
        <v>1195</v>
      </c>
      <c r="D228" s="604" t="s">
        <v>1800</v>
      </c>
      <c r="E228" s="600">
        <v>1</v>
      </c>
      <c r="F228" s="583"/>
      <c r="G228" s="190"/>
      <c r="H228" s="238"/>
      <c r="I228" s="583"/>
      <c r="J228" s="464"/>
      <c r="K228" s="238"/>
      <c r="L228" s="190"/>
      <c r="M228" s="190"/>
      <c r="N228" s="190"/>
      <c r="O228" s="190"/>
      <c r="P228" s="239"/>
    </row>
    <row r="229" spans="1:16" s="232" customFormat="1" ht="33.75" customHeight="1">
      <c r="A229" s="474">
        <v>147</v>
      </c>
      <c r="B229" s="480" t="s">
        <v>888</v>
      </c>
      <c r="C229" s="352" t="s">
        <v>1196</v>
      </c>
      <c r="D229" s="476" t="s">
        <v>1800</v>
      </c>
      <c r="E229" s="473">
        <v>1</v>
      </c>
      <c r="F229" s="356"/>
      <c r="G229" s="183"/>
      <c r="H229" s="230"/>
      <c r="I229" s="356"/>
      <c r="J229" s="336"/>
      <c r="K229" s="230"/>
      <c r="L229" s="183"/>
      <c r="M229" s="183"/>
      <c r="N229" s="183"/>
      <c r="O229" s="183"/>
      <c r="P229" s="231"/>
    </row>
    <row r="230" spans="1:16" s="232" customFormat="1" ht="48.75" customHeight="1">
      <c r="A230" s="474">
        <v>148</v>
      </c>
      <c r="B230" s="480" t="s">
        <v>888</v>
      </c>
      <c r="C230" s="352" t="s">
        <v>408</v>
      </c>
      <c r="D230" s="476" t="s">
        <v>1800</v>
      </c>
      <c r="E230" s="473">
        <v>1</v>
      </c>
      <c r="F230" s="356"/>
      <c r="G230" s="183"/>
      <c r="H230" s="230"/>
      <c r="I230" s="356"/>
      <c r="J230" s="336"/>
      <c r="K230" s="230"/>
      <c r="L230" s="183"/>
      <c r="M230" s="183"/>
      <c r="N230" s="183"/>
      <c r="O230" s="183"/>
      <c r="P230" s="231"/>
    </row>
    <row r="231" spans="1:16" s="232" customFormat="1" ht="18.75" customHeight="1" thickBot="1">
      <c r="A231" s="474">
        <v>149</v>
      </c>
      <c r="B231" s="480" t="s">
        <v>409</v>
      </c>
      <c r="C231" s="352" t="s">
        <v>1576</v>
      </c>
      <c r="D231" s="476" t="s">
        <v>177</v>
      </c>
      <c r="E231" s="473">
        <v>75</v>
      </c>
      <c r="F231" s="356"/>
      <c r="G231" s="183"/>
      <c r="H231" s="230"/>
      <c r="I231" s="356"/>
      <c r="J231" s="336"/>
      <c r="K231" s="230"/>
      <c r="L231" s="183"/>
      <c r="M231" s="183"/>
      <c r="N231" s="183"/>
      <c r="O231" s="183"/>
      <c r="P231" s="231"/>
    </row>
    <row r="232" spans="1:24" s="210" customFormat="1" ht="18" customHeight="1" thickBot="1">
      <c r="A232" s="240"/>
      <c r="B232" s="769" t="s">
        <v>145</v>
      </c>
      <c r="C232" s="769"/>
      <c r="D232" s="242" t="s">
        <v>142</v>
      </c>
      <c r="E232" s="243"/>
      <c r="F232" s="244"/>
      <c r="G232" s="244"/>
      <c r="H232" s="244"/>
      <c r="I232" s="244"/>
      <c r="J232" s="244"/>
      <c r="K232" s="244"/>
      <c r="L232" s="244">
        <f>SUM(L18:L231)</f>
        <v>0</v>
      </c>
      <c r="M232" s="245">
        <f>SUM(M18:M231)</f>
        <v>0</v>
      </c>
      <c r="N232" s="245">
        <f>SUM(N18:N231)</f>
        <v>0</v>
      </c>
      <c r="O232" s="244">
        <f>SUM(O18:O231)</f>
        <v>0</v>
      </c>
      <c r="P232" s="256">
        <f>SUM(P18:P231)</f>
        <v>0</v>
      </c>
      <c r="Q232" s="232"/>
      <c r="R232" s="232"/>
      <c r="S232" s="232"/>
      <c r="T232" s="232"/>
      <c r="U232" s="232"/>
      <c r="V232" s="232"/>
      <c r="W232" s="232"/>
      <c r="X232" s="232"/>
    </row>
    <row r="233" spans="1:24" s="210" customFormat="1" ht="15" customHeight="1" thickBot="1">
      <c r="A233" s="246"/>
      <c r="B233" s="247"/>
      <c r="C233" s="247" t="s">
        <v>146</v>
      </c>
      <c r="D233" s="248" t="s">
        <v>147</v>
      </c>
      <c r="E233" s="249"/>
      <c r="F233" s="247"/>
      <c r="G233" s="247"/>
      <c r="H233" s="247"/>
      <c r="I233" s="247"/>
      <c r="J233" s="247"/>
      <c r="K233" s="247"/>
      <c r="L233" s="227"/>
      <c r="M233" s="234"/>
      <c r="N233" s="234">
        <f>ROUND(N232*0.05,2)</f>
        <v>0</v>
      </c>
      <c r="O233" s="183"/>
      <c r="P233" s="257">
        <f>SUM(N233:O233)</f>
        <v>0</v>
      </c>
      <c r="Q233" s="232"/>
      <c r="R233" s="232"/>
      <c r="S233" s="232"/>
      <c r="T233" s="232"/>
      <c r="U233" s="232"/>
      <c r="V233" s="232"/>
      <c r="W233" s="232"/>
      <c r="X233" s="232"/>
    </row>
    <row r="234" spans="1:24" s="210" customFormat="1" ht="17.25" customHeight="1" thickBot="1">
      <c r="A234" s="250"/>
      <c r="B234" s="251"/>
      <c r="C234" s="241" t="s">
        <v>141</v>
      </c>
      <c r="D234" s="252" t="s">
        <v>142</v>
      </c>
      <c r="E234" s="253"/>
      <c r="F234" s="251"/>
      <c r="G234" s="251"/>
      <c r="H234" s="251"/>
      <c r="I234" s="251"/>
      <c r="J234" s="251"/>
      <c r="K234" s="251"/>
      <c r="L234" s="244">
        <f>SUM(L232)</f>
        <v>0</v>
      </c>
      <c r="M234" s="245">
        <f>SUM(M232)</f>
        <v>0</v>
      </c>
      <c r="N234" s="245">
        <f>SUM(N232:N233)</f>
        <v>0</v>
      </c>
      <c r="O234" s="245">
        <f>SUM(O232)</f>
        <v>0</v>
      </c>
      <c r="P234" s="258">
        <f>P232+P233</f>
        <v>0</v>
      </c>
      <c r="Q234" s="232"/>
      <c r="R234" s="232"/>
      <c r="S234" s="232"/>
      <c r="T234" s="232"/>
      <c r="U234" s="232"/>
      <c r="V234" s="232"/>
      <c r="W234" s="232"/>
      <c r="X234" s="232"/>
    </row>
    <row r="235" spans="1:24" s="210" customFormat="1" ht="18" customHeight="1">
      <c r="A235" s="254"/>
      <c r="B235" s="254"/>
      <c r="C235" s="254"/>
      <c r="D235" s="254"/>
      <c r="E235" s="254"/>
      <c r="F235" s="254"/>
      <c r="G235" s="254"/>
      <c r="H235" s="254"/>
      <c r="I235" s="254"/>
      <c r="J235" s="254"/>
      <c r="K235" s="254"/>
      <c r="L235" s="254"/>
      <c r="M235" s="254"/>
      <c r="N235" s="254"/>
      <c r="O235" s="254"/>
      <c r="P235" s="254"/>
      <c r="Q235" s="232"/>
      <c r="R235" s="232"/>
      <c r="S235" s="232"/>
      <c r="T235" s="232"/>
      <c r="U235" s="232"/>
      <c r="V235" s="232"/>
      <c r="W235" s="232"/>
      <c r="X235" s="232"/>
    </row>
    <row r="236" spans="1:24" s="210" customFormat="1" ht="18" customHeight="1">
      <c r="A236" s="254"/>
      <c r="B236" s="254"/>
      <c r="C236" s="254"/>
      <c r="D236" s="254"/>
      <c r="E236" s="254"/>
      <c r="F236" s="254"/>
      <c r="G236" s="254"/>
      <c r="H236" s="254"/>
      <c r="I236" s="254"/>
      <c r="J236" s="254"/>
      <c r="K236" s="254"/>
      <c r="L236" s="254"/>
      <c r="M236" s="254"/>
      <c r="N236" s="254"/>
      <c r="O236" s="254"/>
      <c r="P236" s="254"/>
      <c r="Q236" s="232"/>
      <c r="R236" s="232"/>
      <c r="S236" s="232"/>
      <c r="T236" s="232"/>
      <c r="U236" s="232"/>
      <c r="V236" s="232"/>
      <c r="W236" s="232"/>
      <c r="X236" s="232"/>
    </row>
    <row r="237" spans="1:24" s="210" customFormat="1" ht="15" customHeight="1">
      <c r="A237" s="212"/>
      <c r="B237" s="696" t="s">
        <v>2191</v>
      </c>
      <c r="C237" s="254"/>
      <c r="D237" s="254"/>
      <c r="E237" s="254"/>
      <c r="F237" s="254"/>
      <c r="G237" s="254"/>
      <c r="H237" s="254"/>
      <c r="I237" s="254"/>
      <c r="J237" s="254"/>
      <c r="K237" s="254"/>
      <c r="L237" s="254"/>
      <c r="M237" s="254"/>
      <c r="N237" s="254"/>
      <c r="O237" s="254"/>
      <c r="P237" s="254"/>
      <c r="Q237" s="232"/>
      <c r="R237" s="232"/>
      <c r="S237" s="232"/>
      <c r="T237" s="232"/>
      <c r="U237" s="232"/>
      <c r="V237" s="232"/>
      <c r="W237" s="232"/>
      <c r="X237" s="232"/>
    </row>
    <row r="238" spans="1:24" s="210" customFormat="1" ht="13.5" customHeight="1">
      <c r="A238" s="212"/>
      <c r="B238" s="255"/>
      <c r="C238" s="255"/>
      <c r="D238" s="212"/>
      <c r="E238" s="212"/>
      <c r="F238" s="212"/>
      <c r="G238" s="212"/>
      <c r="H238" s="212"/>
      <c r="I238" s="212"/>
      <c r="J238" s="212"/>
      <c r="K238" s="212"/>
      <c r="L238" s="212"/>
      <c r="M238" s="212"/>
      <c r="N238" s="212"/>
      <c r="O238" s="212"/>
      <c r="P238" s="212"/>
      <c r="Q238" s="232"/>
      <c r="R238" s="232"/>
      <c r="S238" s="232"/>
      <c r="T238" s="232"/>
      <c r="U238" s="232"/>
      <c r="V238" s="232"/>
      <c r="W238" s="232"/>
      <c r="X238" s="232"/>
    </row>
    <row r="239" spans="1:24" s="210" customFormat="1" ht="15" customHeight="1">
      <c r="A239" s="212"/>
      <c r="B239" s="255" t="s">
        <v>1517</v>
      </c>
      <c r="C239" s="255"/>
      <c r="D239" s="212"/>
      <c r="E239" s="212"/>
      <c r="F239" s="212"/>
      <c r="G239" s="212"/>
      <c r="H239" s="212"/>
      <c r="I239" s="212"/>
      <c r="J239" s="212"/>
      <c r="K239" s="212"/>
      <c r="L239" s="212"/>
      <c r="M239" s="212"/>
      <c r="N239" s="212"/>
      <c r="O239" s="212"/>
      <c r="P239" s="212"/>
      <c r="Q239" s="232"/>
      <c r="R239" s="232"/>
      <c r="S239" s="232"/>
      <c r="T239" s="232"/>
      <c r="U239" s="232"/>
      <c r="V239" s="232"/>
      <c r="W239" s="232"/>
      <c r="X239" s="232"/>
    </row>
    <row r="240" spans="1:24" s="210" customFormat="1" ht="18" customHeight="1">
      <c r="A240" s="254"/>
      <c r="B240" s="254"/>
      <c r="C240" s="254"/>
      <c r="D240" s="254"/>
      <c r="E240" s="254"/>
      <c r="F240" s="254"/>
      <c r="G240" s="254"/>
      <c r="H240" s="254"/>
      <c r="I240" s="254"/>
      <c r="J240" s="254"/>
      <c r="K240" s="254"/>
      <c r="L240" s="254"/>
      <c r="M240" s="254"/>
      <c r="N240" s="254"/>
      <c r="O240" s="254"/>
      <c r="P240" s="254"/>
      <c r="Q240" s="232"/>
      <c r="R240" s="232"/>
      <c r="S240" s="232"/>
      <c r="T240" s="232"/>
      <c r="U240" s="232"/>
      <c r="V240" s="232"/>
      <c r="W240" s="232"/>
      <c r="X240" s="232"/>
    </row>
    <row r="241" spans="1:24" s="210" customFormat="1" ht="18" customHeight="1">
      <c r="A241" s="212"/>
      <c r="B241" s="254"/>
      <c r="C241" s="254"/>
      <c r="D241" s="254"/>
      <c r="E241" s="254"/>
      <c r="F241" s="254"/>
      <c r="G241" s="254"/>
      <c r="H241" s="254"/>
      <c r="I241" s="254"/>
      <c r="J241" s="254"/>
      <c r="K241" s="254"/>
      <c r="L241" s="254"/>
      <c r="M241" s="254"/>
      <c r="N241" s="254"/>
      <c r="O241" s="254"/>
      <c r="P241" s="254"/>
      <c r="Q241" s="232"/>
      <c r="R241" s="232"/>
      <c r="S241" s="232"/>
      <c r="T241" s="232"/>
      <c r="U241" s="232"/>
      <c r="V241" s="232"/>
      <c r="W241" s="232"/>
      <c r="X241" s="232"/>
    </row>
    <row r="242" spans="1:24" s="210" customFormat="1" ht="18" customHeight="1">
      <c r="A242" s="212"/>
      <c r="B242" s="255"/>
      <c r="C242" s="255"/>
      <c r="D242" s="212"/>
      <c r="E242" s="212"/>
      <c r="F242" s="212"/>
      <c r="G242" s="212"/>
      <c r="H242" s="212"/>
      <c r="I242" s="212"/>
      <c r="J242" s="212"/>
      <c r="K242" s="212"/>
      <c r="L242" s="212"/>
      <c r="M242" s="212"/>
      <c r="N242" s="212"/>
      <c r="O242" s="212"/>
      <c r="P242" s="212"/>
      <c r="Q242" s="232"/>
      <c r="R242" s="232"/>
      <c r="S242" s="232"/>
      <c r="T242" s="232"/>
      <c r="U242" s="232"/>
      <c r="V242" s="232"/>
      <c r="W242" s="232"/>
      <c r="X242" s="232"/>
    </row>
    <row r="243" spans="1:24" s="210" customFormat="1" ht="18" customHeight="1">
      <c r="A243" s="212"/>
      <c r="B243" s="212"/>
      <c r="C243" s="212"/>
      <c r="D243" s="212"/>
      <c r="E243" s="212"/>
      <c r="F243" s="212"/>
      <c r="G243" s="212"/>
      <c r="H243" s="212"/>
      <c r="I243" s="212"/>
      <c r="J243" s="212"/>
      <c r="K243" s="212"/>
      <c r="L243" s="212"/>
      <c r="M243" s="212"/>
      <c r="N243" s="212"/>
      <c r="O243" s="212"/>
      <c r="P243" s="212"/>
      <c r="Q243" s="232"/>
      <c r="R243" s="232"/>
      <c r="S243" s="232"/>
      <c r="T243" s="232"/>
      <c r="U243" s="232"/>
      <c r="V243" s="232"/>
      <c r="W243" s="232"/>
      <c r="X243" s="232"/>
    </row>
    <row r="244" spans="1:24" s="210" customFormat="1" ht="18" customHeight="1">
      <c r="A244" s="212"/>
      <c r="B244" s="212"/>
      <c r="C244" s="212"/>
      <c r="D244" s="212"/>
      <c r="E244" s="212"/>
      <c r="F244" s="212"/>
      <c r="G244" s="212"/>
      <c r="H244" s="212"/>
      <c r="I244" s="212"/>
      <c r="J244" s="212"/>
      <c r="K244" s="212"/>
      <c r="L244" s="212"/>
      <c r="M244" s="212"/>
      <c r="N244" s="212"/>
      <c r="O244" s="212"/>
      <c r="P244" s="212"/>
      <c r="Q244" s="232"/>
      <c r="R244" s="232"/>
      <c r="S244" s="232"/>
      <c r="T244" s="232"/>
      <c r="U244" s="232"/>
      <c r="V244" s="232"/>
      <c r="W244" s="232"/>
      <c r="X244" s="232"/>
    </row>
    <row r="245" spans="1:24" s="210" customFormat="1" ht="18" customHeight="1">
      <c r="A245" s="212"/>
      <c r="B245" s="212"/>
      <c r="C245" s="212"/>
      <c r="D245" s="212"/>
      <c r="E245" s="212"/>
      <c r="F245" s="212"/>
      <c r="G245" s="212"/>
      <c r="H245" s="212"/>
      <c r="I245" s="212"/>
      <c r="J245" s="212"/>
      <c r="K245" s="212"/>
      <c r="L245" s="212"/>
      <c r="M245" s="212"/>
      <c r="N245" s="212"/>
      <c r="O245" s="212"/>
      <c r="P245" s="212"/>
      <c r="Q245" s="232"/>
      <c r="R245" s="232"/>
      <c r="S245" s="232"/>
      <c r="T245" s="232"/>
      <c r="U245" s="232"/>
      <c r="V245" s="232"/>
      <c r="W245" s="232"/>
      <c r="X245" s="232"/>
    </row>
    <row r="246" spans="17:24" s="210" customFormat="1" ht="18" customHeight="1">
      <c r="Q246" s="232"/>
      <c r="R246" s="232"/>
      <c r="S246" s="232"/>
      <c r="T246" s="232"/>
      <c r="U246" s="232"/>
      <c r="V246" s="232"/>
      <c r="W246" s="232"/>
      <c r="X246" s="232"/>
    </row>
    <row r="247" spans="17:24" s="210" customFormat="1" ht="14.25">
      <c r="Q247" s="232"/>
      <c r="R247" s="232"/>
      <c r="S247" s="232"/>
      <c r="T247" s="232"/>
      <c r="U247" s="232"/>
      <c r="V247" s="232"/>
      <c r="W247" s="232"/>
      <c r="X247" s="232"/>
    </row>
    <row r="248" spans="17:24" s="210" customFormat="1" ht="14.25">
      <c r="Q248" s="232"/>
      <c r="R248" s="232"/>
      <c r="S248" s="232"/>
      <c r="T248" s="232"/>
      <c r="U248" s="232"/>
      <c r="V248" s="232"/>
      <c r="W248" s="232"/>
      <c r="X248" s="232"/>
    </row>
    <row r="249" spans="17:24" s="210" customFormat="1" ht="14.25">
      <c r="Q249" s="232"/>
      <c r="R249" s="232"/>
      <c r="S249" s="232"/>
      <c r="T249" s="232"/>
      <c r="U249" s="232"/>
      <c r="V249" s="232"/>
      <c r="W249" s="232"/>
      <c r="X249" s="232"/>
    </row>
    <row r="250" spans="17:24" s="210" customFormat="1" ht="14.25">
      <c r="Q250" s="232"/>
      <c r="R250" s="232"/>
      <c r="S250" s="232"/>
      <c r="T250" s="232"/>
      <c r="U250" s="232"/>
      <c r="V250" s="232"/>
      <c r="W250" s="232"/>
      <c r="X250" s="232"/>
    </row>
    <row r="251" spans="17:24" s="210" customFormat="1" ht="14.25">
      <c r="Q251" s="232"/>
      <c r="R251" s="232"/>
      <c r="S251" s="232"/>
      <c r="T251" s="232"/>
      <c r="U251" s="232"/>
      <c r="V251" s="232"/>
      <c r="W251" s="232"/>
      <c r="X251" s="232"/>
    </row>
    <row r="252" spans="17:24" s="210" customFormat="1" ht="14.25">
      <c r="Q252" s="232"/>
      <c r="R252" s="232"/>
      <c r="S252" s="232"/>
      <c r="T252" s="232"/>
      <c r="U252" s="232"/>
      <c r="V252" s="232"/>
      <c r="W252" s="232"/>
      <c r="X252" s="232"/>
    </row>
    <row r="253" spans="17:24" s="210" customFormat="1" ht="14.25">
      <c r="Q253" s="232"/>
      <c r="R253" s="232"/>
      <c r="S253" s="232"/>
      <c r="T253" s="232"/>
      <c r="U253" s="232"/>
      <c r="V253" s="232"/>
      <c r="W253" s="232"/>
      <c r="X253" s="232"/>
    </row>
    <row r="254" spans="17:24" s="210" customFormat="1" ht="14.25">
      <c r="Q254" s="232"/>
      <c r="R254" s="232"/>
      <c r="S254" s="232"/>
      <c r="T254" s="232"/>
      <c r="U254" s="232"/>
      <c r="V254" s="232"/>
      <c r="W254" s="232"/>
      <c r="X254" s="232"/>
    </row>
    <row r="255" spans="17:24" s="210" customFormat="1" ht="14.25">
      <c r="Q255" s="232"/>
      <c r="R255" s="232"/>
      <c r="S255" s="232"/>
      <c r="T255" s="232"/>
      <c r="U255" s="232"/>
      <c r="V255" s="232"/>
      <c r="W255" s="232"/>
      <c r="X255" s="232"/>
    </row>
    <row r="256" spans="17:24" s="210" customFormat="1" ht="14.25">
      <c r="Q256" s="232"/>
      <c r="R256" s="232"/>
      <c r="S256" s="232"/>
      <c r="T256" s="232"/>
      <c r="U256" s="232"/>
      <c r="V256" s="232"/>
      <c r="W256" s="232"/>
      <c r="X256" s="232"/>
    </row>
    <row r="257" spans="17:24" s="210" customFormat="1" ht="14.25">
      <c r="Q257" s="232"/>
      <c r="R257" s="232"/>
      <c r="S257" s="232"/>
      <c r="T257" s="232"/>
      <c r="U257" s="232"/>
      <c r="V257" s="232"/>
      <c r="W257" s="232"/>
      <c r="X257" s="232"/>
    </row>
    <row r="258" spans="17:24" s="210" customFormat="1" ht="14.25">
      <c r="Q258" s="232"/>
      <c r="R258" s="232"/>
      <c r="S258" s="232"/>
      <c r="T258" s="232"/>
      <c r="U258" s="232"/>
      <c r="V258" s="232"/>
      <c r="W258" s="232"/>
      <c r="X258" s="232"/>
    </row>
    <row r="259" spans="17:24" s="210" customFormat="1" ht="14.25">
      <c r="Q259" s="232"/>
      <c r="R259" s="232"/>
      <c r="S259" s="232"/>
      <c r="T259" s="232"/>
      <c r="U259" s="232"/>
      <c r="V259" s="232"/>
      <c r="W259" s="232"/>
      <c r="X259" s="232"/>
    </row>
    <row r="260" spans="17:24" s="210" customFormat="1" ht="14.25">
      <c r="Q260" s="232"/>
      <c r="R260" s="232"/>
      <c r="S260" s="232"/>
      <c r="T260" s="232"/>
      <c r="U260" s="232"/>
      <c r="V260" s="232"/>
      <c r="W260" s="232"/>
      <c r="X260" s="232"/>
    </row>
    <row r="261" spans="17:24" s="210" customFormat="1" ht="14.25">
      <c r="Q261" s="232"/>
      <c r="R261" s="232"/>
      <c r="S261" s="232"/>
      <c r="T261" s="232"/>
      <c r="U261" s="232"/>
      <c r="V261" s="232"/>
      <c r="W261" s="232"/>
      <c r="X261" s="232"/>
    </row>
    <row r="262" spans="17:24" s="210" customFormat="1" ht="14.25">
      <c r="Q262" s="232"/>
      <c r="R262" s="232"/>
      <c r="S262" s="232"/>
      <c r="T262" s="232"/>
      <c r="U262" s="232"/>
      <c r="V262" s="232"/>
      <c r="W262" s="232"/>
      <c r="X262" s="232"/>
    </row>
    <row r="263" spans="17:24" s="210" customFormat="1" ht="14.25">
      <c r="Q263" s="232"/>
      <c r="R263" s="232"/>
      <c r="S263" s="232"/>
      <c r="T263" s="232"/>
      <c r="U263" s="232"/>
      <c r="V263" s="232"/>
      <c r="W263" s="232"/>
      <c r="X263" s="232"/>
    </row>
    <row r="264" spans="17:24" s="210" customFormat="1" ht="14.25">
      <c r="Q264" s="232"/>
      <c r="R264" s="232"/>
      <c r="S264" s="232"/>
      <c r="T264" s="232"/>
      <c r="U264" s="232"/>
      <c r="V264" s="232"/>
      <c r="W264" s="232"/>
      <c r="X264" s="232"/>
    </row>
    <row r="265" spans="17:24" s="210" customFormat="1" ht="14.25">
      <c r="Q265" s="232"/>
      <c r="R265" s="232"/>
      <c r="S265" s="232"/>
      <c r="T265" s="232"/>
      <c r="U265" s="232"/>
      <c r="V265" s="232"/>
      <c r="W265" s="232"/>
      <c r="X265" s="232"/>
    </row>
    <row r="266" spans="17:24" s="210" customFormat="1" ht="14.25">
      <c r="Q266" s="232"/>
      <c r="R266" s="232"/>
      <c r="S266" s="232"/>
      <c r="T266" s="232"/>
      <c r="U266" s="232"/>
      <c r="V266" s="232"/>
      <c r="W266" s="232"/>
      <c r="X266" s="232"/>
    </row>
    <row r="267" spans="17:24" s="210" customFormat="1" ht="14.25">
      <c r="Q267" s="232"/>
      <c r="R267" s="232"/>
      <c r="S267" s="232"/>
      <c r="T267" s="232"/>
      <c r="U267" s="232"/>
      <c r="V267" s="232"/>
      <c r="W267" s="232"/>
      <c r="X267" s="232"/>
    </row>
    <row r="268" spans="17:24" s="210" customFormat="1" ht="14.25">
      <c r="Q268" s="232"/>
      <c r="R268" s="232"/>
      <c r="S268" s="232"/>
      <c r="T268" s="232"/>
      <c r="U268" s="232"/>
      <c r="V268" s="232"/>
      <c r="W268" s="232"/>
      <c r="X268" s="232"/>
    </row>
    <row r="269" spans="17:24" s="210" customFormat="1" ht="14.25">
      <c r="Q269" s="232"/>
      <c r="R269" s="232"/>
      <c r="S269" s="232"/>
      <c r="T269" s="232"/>
      <c r="U269" s="232"/>
      <c r="V269" s="232"/>
      <c r="W269" s="232"/>
      <c r="X269" s="232"/>
    </row>
    <row r="270" spans="17:24" s="210" customFormat="1" ht="14.25">
      <c r="Q270" s="232"/>
      <c r="R270" s="232"/>
      <c r="S270" s="232"/>
      <c r="T270" s="232"/>
      <c r="U270" s="232"/>
      <c r="V270" s="232"/>
      <c r="W270" s="232"/>
      <c r="X270" s="232"/>
    </row>
    <row r="271" spans="17:24" s="210" customFormat="1" ht="14.25">
      <c r="Q271" s="232"/>
      <c r="R271" s="232"/>
      <c r="S271" s="232"/>
      <c r="T271" s="232"/>
      <c r="U271" s="232"/>
      <c r="V271" s="232"/>
      <c r="W271" s="232"/>
      <c r="X271" s="232"/>
    </row>
    <row r="272" spans="17:24" s="210" customFormat="1" ht="14.25">
      <c r="Q272" s="232"/>
      <c r="R272" s="232"/>
      <c r="S272" s="232"/>
      <c r="T272" s="232"/>
      <c r="U272" s="232"/>
      <c r="V272" s="232"/>
      <c r="W272" s="232"/>
      <c r="X272" s="232"/>
    </row>
    <row r="273" spans="17:24" ht="12.75">
      <c r="Q273" s="221"/>
      <c r="R273" s="221"/>
      <c r="S273" s="221"/>
      <c r="T273" s="221"/>
      <c r="U273" s="221"/>
      <c r="V273" s="221"/>
      <c r="W273" s="221"/>
      <c r="X273" s="221"/>
    </row>
    <row r="274" spans="17:24" ht="12.75">
      <c r="Q274" s="221"/>
      <c r="R274" s="221"/>
      <c r="S274" s="221"/>
      <c r="T274" s="221"/>
      <c r="U274" s="221"/>
      <c r="V274" s="221"/>
      <c r="W274" s="221"/>
      <c r="X274" s="221"/>
    </row>
    <row r="275" spans="17:24" ht="12.75">
      <c r="Q275" s="221"/>
      <c r="R275" s="221"/>
      <c r="S275" s="221"/>
      <c r="T275" s="221"/>
      <c r="U275" s="221"/>
      <c r="V275" s="221"/>
      <c r="W275" s="221"/>
      <c r="X275" s="221"/>
    </row>
    <row r="276" spans="17:24" ht="12.75">
      <c r="Q276" s="221"/>
      <c r="R276" s="221"/>
      <c r="S276" s="221"/>
      <c r="T276" s="221"/>
      <c r="U276" s="221"/>
      <c r="V276" s="221"/>
      <c r="W276" s="221"/>
      <c r="X276" s="221"/>
    </row>
    <row r="277" spans="17:24" ht="12.75">
      <c r="Q277" s="221"/>
      <c r="R277" s="221"/>
      <c r="S277" s="221"/>
      <c r="T277" s="221"/>
      <c r="U277" s="221"/>
      <c r="V277" s="221"/>
      <c r="W277" s="221"/>
      <c r="X277" s="221"/>
    </row>
    <row r="278" spans="17:24" ht="12.75">
      <c r="Q278" s="221"/>
      <c r="R278" s="221"/>
      <c r="S278" s="221"/>
      <c r="T278" s="221"/>
      <c r="U278" s="221"/>
      <c r="V278" s="221"/>
      <c r="W278" s="221"/>
      <c r="X278" s="221"/>
    </row>
    <row r="279" spans="17:24" ht="12.75">
      <c r="Q279" s="221"/>
      <c r="R279" s="221"/>
      <c r="S279" s="221"/>
      <c r="T279" s="221"/>
      <c r="U279" s="221"/>
      <c r="V279" s="221"/>
      <c r="W279" s="221"/>
      <c r="X279" s="221"/>
    </row>
    <row r="280" spans="17:24" ht="12.75">
      <c r="Q280" s="221"/>
      <c r="R280" s="221"/>
      <c r="S280" s="221"/>
      <c r="T280" s="221"/>
      <c r="U280" s="221"/>
      <c r="V280" s="221"/>
      <c r="W280" s="221"/>
      <c r="X280" s="221"/>
    </row>
    <row r="281" spans="17:24" ht="12.75">
      <c r="Q281" s="221"/>
      <c r="R281" s="221"/>
      <c r="S281" s="221"/>
      <c r="T281" s="221"/>
      <c r="U281" s="221"/>
      <c r="V281" s="221"/>
      <c r="W281" s="221"/>
      <c r="X281" s="221"/>
    </row>
    <row r="282" spans="17:24" ht="12.75">
      <c r="Q282" s="221"/>
      <c r="R282" s="221"/>
      <c r="S282" s="221"/>
      <c r="T282" s="221"/>
      <c r="U282" s="221"/>
      <c r="V282" s="221"/>
      <c r="W282" s="221"/>
      <c r="X282" s="221"/>
    </row>
    <row r="283" spans="17:24" ht="12.75">
      <c r="Q283" s="221"/>
      <c r="R283" s="221"/>
      <c r="S283" s="221"/>
      <c r="T283" s="221"/>
      <c r="U283" s="221"/>
      <c r="V283" s="221"/>
      <c r="W283" s="221"/>
      <c r="X283" s="221"/>
    </row>
    <row r="284" spans="17:24" ht="12.75">
      <c r="Q284" s="221"/>
      <c r="R284" s="221"/>
      <c r="S284" s="221"/>
      <c r="T284" s="221"/>
      <c r="U284" s="221"/>
      <c r="V284" s="221"/>
      <c r="W284" s="221"/>
      <c r="X284" s="221"/>
    </row>
    <row r="285" spans="17:24" ht="12.75">
      <c r="Q285" s="221"/>
      <c r="R285" s="221"/>
      <c r="S285" s="221"/>
      <c r="T285" s="221"/>
      <c r="U285" s="221"/>
      <c r="V285" s="221"/>
      <c r="W285" s="221"/>
      <c r="X285" s="221"/>
    </row>
    <row r="286" spans="17:24" ht="12.75">
      <c r="Q286" s="221"/>
      <c r="R286" s="221"/>
      <c r="S286" s="221"/>
      <c r="T286" s="221"/>
      <c r="U286" s="221"/>
      <c r="V286" s="221"/>
      <c r="W286" s="221"/>
      <c r="X286" s="221"/>
    </row>
    <row r="287" spans="17:24" ht="12.75">
      <c r="Q287" s="221"/>
      <c r="R287" s="221"/>
      <c r="S287" s="221"/>
      <c r="T287" s="221"/>
      <c r="U287" s="221"/>
      <c r="V287" s="221"/>
      <c r="W287" s="221"/>
      <c r="X287" s="221"/>
    </row>
    <row r="288" spans="17:24" ht="12.75">
      <c r="Q288" s="221"/>
      <c r="R288" s="221"/>
      <c r="S288" s="221"/>
      <c r="T288" s="221"/>
      <c r="U288" s="221"/>
      <c r="V288" s="221"/>
      <c r="W288" s="221"/>
      <c r="X288" s="221"/>
    </row>
    <row r="289" spans="17:24" ht="12.75">
      <c r="Q289" s="221"/>
      <c r="R289" s="221"/>
      <c r="S289" s="221"/>
      <c r="T289" s="221"/>
      <c r="U289" s="221"/>
      <c r="V289" s="221"/>
      <c r="W289" s="221"/>
      <c r="X289" s="221"/>
    </row>
    <row r="290" spans="17:24" ht="12.75">
      <c r="Q290" s="221"/>
      <c r="R290" s="221"/>
      <c r="S290" s="221"/>
      <c r="T290" s="221"/>
      <c r="U290" s="221"/>
      <c r="V290" s="221"/>
      <c r="W290" s="221"/>
      <c r="X290" s="221"/>
    </row>
    <row r="291" spans="17:24" ht="12.75">
      <c r="Q291" s="221"/>
      <c r="R291" s="221"/>
      <c r="S291" s="221"/>
      <c r="T291" s="221"/>
      <c r="U291" s="221"/>
      <c r="V291" s="221"/>
      <c r="W291" s="221"/>
      <c r="X291" s="221"/>
    </row>
    <row r="292" spans="17:24" ht="12.75">
      <c r="Q292" s="221"/>
      <c r="R292" s="221"/>
      <c r="S292" s="221"/>
      <c r="T292" s="221"/>
      <c r="U292" s="221"/>
      <c r="V292" s="221"/>
      <c r="W292" s="221"/>
      <c r="X292" s="221"/>
    </row>
    <row r="293" spans="17:24" ht="12.75">
      <c r="Q293" s="221"/>
      <c r="R293" s="221"/>
      <c r="S293" s="221"/>
      <c r="T293" s="221"/>
      <c r="U293" s="221"/>
      <c r="V293" s="221"/>
      <c r="W293" s="221"/>
      <c r="X293" s="221"/>
    </row>
    <row r="294" spans="17:24" ht="12.75">
      <c r="Q294" s="221"/>
      <c r="R294" s="221"/>
      <c r="S294" s="221"/>
      <c r="T294" s="221"/>
      <c r="U294" s="221"/>
      <c r="V294" s="221"/>
      <c r="W294" s="221"/>
      <c r="X294" s="221"/>
    </row>
    <row r="295" spans="17:24" ht="12.75">
      <c r="Q295" s="221"/>
      <c r="R295" s="221"/>
      <c r="S295" s="221"/>
      <c r="T295" s="221"/>
      <c r="U295" s="221"/>
      <c r="V295" s="221"/>
      <c r="W295" s="221"/>
      <c r="X295" s="221"/>
    </row>
    <row r="296" spans="17:24" ht="12.75">
      <c r="Q296" s="221"/>
      <c r="R296" s="221"/>
      <c r="S296" s="221"/>
      <c r="T296" s="221"/>
      <c r="U296" s="221"/>
      <c r="V296" s="221"/>
      <c r="W296" s="221"/>
      <c r="X296" s="221"/>
    </row>
    <row r="297" spans="17:24" ht="12.75">
      <c r="Q297" s="221"/>
      <c r="R297" s="221"/>
      <c r="S297" s="221"/>
      <c r="T297" s="221"/>
      <c r="U297" s="221"/>
      <c r="V297" s="221"/>
      <c r="W297" s="221"/>
      <c r="X297" s="221"/>
    </row>
    <row r="298" spans="17:24" ht="12.75">
      <c r="Q298" s="221"/>
      <c r="R298" s="221"/>
      <c r="S298" s="221"/>
      <c r="T298" s="221"/>
      <c r="U298" s="221"/>
      <c r="V298" s="221"/>
      <c r="W298" s="221"/>
      <c r="X298" s="221"/>
    </row>
    <row r="299" spans="17:24" ht="12.75">
      <c r="Q299" s="221"/>
      <c r="R299" s="221"/>
      <c r="S299" s="221"/>
      <c r="T299" s="221"/>
      <c r="U299" s="221"/>
      <c r="V299" s="221"/>
      <c r="W299" s="221"/>
      <c r="X299" s="221"/>
    </row>
    <row r="300" spans="17:24" ht="12.75">
      <c r="Q300" s="221"/>
      <c r="R300" s="221"/>
      <c r="S300" s="221"/>
      <c r="T300" s="221"/>
      <c r="U300" s="221"/>
      <c r="V300" s="221"/>
      <c r="W300" s="221"/>
      <c r="X300" s="221"/>
    </row>
    <row r="301" spans="17:24" ht="12.75">
      <c r="Q301" s="221"/>
      <c r="R301" s="221"/>
      <c r="S301" s="221"/>
      <c r="T301" s="221"/>
      <c r="U301" s="221"/>
      <c r="V301" s="221"/>
      <c r="W301" s="221"/>
      <c r="X301" s="221"/>
    </row>
    <row r="302" spans="17:24" ht="12.75">
      <c r="Q302" s="221"/>
      <c r="R302" s="221"/>
      <c r="S302" s="221"/>
      <c r="T302" s="221"/>
      <c r="U302" s="221"/>
      <c r="V302" s="221"/>
      <c r="W302" s="221"/>
      <c r="X302" s="221"/>
    </row>
    <row r="303" spans="17:24" ht="12.75">
      <c r="Q303" s="221"/>
      <c r="R303" s="221"/>
      <c r="S303" s="221"/>
      <c r="T303" s="221"/>
      <c r="U303" s="221"/>
      <c r="V303" s="221"/>
      <c r="W303" s="221"/>
      <c r="X303" s="221"/>
    </row>
    <row r="304" spans="17:24" ht="12.75">
      <c r="Q304" s="221"/>
      <c r="R304" s="221"/>
      <c r="S304" s="221"/>
      <c r="T304" s="221"/>
      <c r="U304" s="221"/>
      <c r="V304" s="221"/>
      <c r="W304" s="221"/>
      <c r="X304" s="221"/>
    </row>
    <row r="305" spans="17:24" ht="12.75">
      <c r="Q305" s="221"/>
      <c r="R305" s="221"/>
      <c r="S305" s="221"/>
      <c r="T305" s="221"/>
      <c r="U305" s="221"/>
      <c r="V305" s="221"/>
      <c r="W305" s="221"/>
      <c r="X305" s="221"/>
    </row>
    <row r="306" spans="17:24" ht="12.75">
      <c r="Q306" s="221"/>
      <c r="R306" s="221"/>
      <c r="S306" s="221"/>
      <c r="T306" s="221"/>
      <c r="U306" s="221"/>
      <c r="V306" s="221"/>
      <c r="W306" s="221"/>
      <c r="X306" s="221"/>
    </row>
    <row r="307" spans="17:24" ht="12.75">
      <c r="Q307" s="221"/>
      <c r="R307" s="221"/>
      <c r="S307" s="221"/>
      <c r="T307" s="221"/>
      <c r="U307" s="221"/>
      <c r="V307" s="221"/>
      <c r="W307" s="221"/>
      <c r="X307" s="221"/>
    </row>
    <row r="308" spans="17:24" ht="12.75">
      <c r="Q308" s="221"/>
      <c r="R308" s="221"/>
      <c r="S308" s="221"/>
      <c r="T308" s="221"/>
      <c r="U308" s="221"/>
      <c r="V308" s="221"/>
      <c r="W308" s="221"/>
      <c r="X308" s="221"/>
    </row>
    <row r="309" spans="17:24" ht="12.75">
      <c r="Q309" s="221"/>
      <c r="R309" s="221"/>
      <c r="S309" s="221"/>
      <c r="T309" s="221"/>
      <c r="U309" s="221"/>
      <c r="V309" s="221"/>
      <c r="W309" s="221"/>
      <c r="X309" s="221"/>
    </row>
    <row r="310" spans="17:24" ht="12.75">
      <c r="Q310" s="221"/>
      <c r="R310" s="221"/>
      <c r="S310" s="221"/>
      <c r="T310" s="221"/>
      <c r="U310" s="221"/>
      <c r="V310" s="221"/>
      <c r="W310" s="221"/>
      <c r="X310" s="221"/>
    </row>
    <row r="311" spans="17:24" ht="12.75">
      <c r="Q311" s="221"/>
      <c r="R311" s="221"/>
      <c r="S311" s="221"/>
      <c r="T311" s="221"/>
      <c r="U311" s="221"/>
      <c r="V311" s="221"/>
      <c r="W311" s="221"/>
      <c r="X311" s="221"/>
    </row>
    <row r="312" spans="17:24" ht="12.75">
      <c r="Q312" s="221"/>
      <c r="R312" s="221"/>
      <c r="S312" s="221"/>
      <c r="T312" s="221"/>
      <c r="U312" s="221"/>
      <c r="V312" s="221"/>
      <c r="W312" s="221"/>
      <c r="X312" s="221"/>
    </row>
    <row r="313" spans="17:24" ht="12.75">
      <c r="Q313" s="221"/>
      <c r="R313" s="221"/>
      <c r="S313" s="221"/>
      <c r="T313" s="221"/>
      <c r="U313" s="221"/>
      <c r="V313" s="221"/>
      <c r="W313" s="221"/>
      <c r="X313" s="221"/>
    </row>
    <row r="314" spans="17:24" ht="12.75">
      <c r="Q314" s="221"/>
      <c r="R314" s="221"/>
      <c r="S314" s="221"/>
      <c r="T314" s="221"/>
      <c r="U314" s="221"/>
      <c r="V314" s="221"/>
      <c r="W314" s="221"/>
      <c r="X314" s="221"/>
    </row>
    <row r="315" spans="17:24" ht="12.75">
      <c r="Q315" s="221"/>
      <c r="R315" s="221"/>
      <c r="S315" s="221"/>
      <c r="T315" s="221"/>
      <c r="U315" s="221"/>
      <c r="V315" s="221"/>
      <c r="W315" s="221"/>
      <c r="X315" s="221"/>
    </row>
    <row r="316" spans="17:24" ht="12.75">
      <c r="Q316" s="221"/>
      <c r="R316" s="221"/>
      <c r="S316" s="221"/>
      <c r="T316" s="221"/>
      <c r="U316" s="221"/>
      <c r="V316" s="221"/>
      <c r="W316" s="221"/>
      <c r="X316" s="221"/>
    </row>
    <row r="317" spans="17:24" ht="12.75">
      <c r="Q317" s="221"/>
      <c r="R317" s="221"/>
      <c r="S317" s="221"/>
      <c r="T317" s="221"/>
      <c r="U317" s="221"/>
      <c r="V317" s="221"/>
      <c r="W317" s="221"/>
      <c r="X317" s="221"/>
    </row>
    <row r="318" spans="17:24" ht="12.75">
      <c r="Q318" s="221"/>
      <c r="R318" s="221"/>
      <c r="S318" s="221"/>
      <c r="T318" s="221"/>
      <c r="U318" s="221"/>
      <c r="V318" s="221"/>
      <c r="W318" s="221"/>
      <c r="X318" s="221"/>
    </row>
    <row r="319" spans="17:24" ht="12.75">
      <c r="Q319" s="221"/>
      <c r="R319" s="221"/>
      <c r="S319" s="221"/>
      <c r="T319" s="221"/>
      <c r="U319" s="221"/>
      <c r="V319" s="221"/>
      <c r="W319" s="221"/>
      <c r="X319" s="221"/>
    </row>
    <row r="320" spans="17:24" ht="12.75">
      <c r="Q320" s="221"/>
      <c r="R320" s="221"/>
      <c r="S320" s="221"/>
      <c r="T320" s="221"/>
      <c r="U320" s="221"/>
      <c r="V320" s="221"/>
      <c r="W320" s="221"/>
      <c r="X320" s="221"/>
    </row>
    <row r="321" spans="17:24" ht="12.75">
      <c r="Q321" s="221"/>
      <c r="R321" s="221"/>
      <c r="S321" s="221"/>
      <c r="T321" s="221"/>
      <c r="U321" s="221"/>
      <c r="V321" s="221"/>
      <c r="W321" s="221"/>
      <c r="X321" s="221"/>
    </row>
    <row r="322" spans="17:24" ht="12.75">
      <c r="Q322" s="221"/>
      <c r="R322" s="221"/>
      <c r="S322" s="221"/>
      <c r="T322" s="221"/>
      <c r="U322" s="221"/>
      <c r="V322" s="221"/>
      <c r="W322" s="221"/>
      <c r="X322" s="221"/>
    </row>
    <row r="323" spans="17:24" ht="12.75">
      <c r="Q323" s="221"/>
      <c r="R323" s="221"/>
      <c r="S323" s="221"/>
      <c r="T323" s="221"/>
      <c r="U323" s="221"/>
      <c r="V323" s="221"/>
      <c r="W323" s="221"/>
      <c r="X323" s="221"/>
    </row>
    <row r="324" spans="17:24" ht="12.75">
      <c r="Q324" s="221"/>
      <c r="R324" s="221"/>
      <c r="S324" s="221"/>
      <c r="T324" s="221"/>
      <c r="U324" s="221"/>
      <c r="V324" s="221"/>
      <c r="W324" s="221"/>
      <c r="X324" s="221"/>
    </row>
    <row r="325" spans="17:24" ht="12.75">
      <c r="Q325" s="221"/>
      <c r="R325" s="221"/>
      <c r="S325" s="221"/>
      <c r="T325" s="221"/>
      <c r="U325" s="221"/>
      <c r="V325" s="221"/>
      <c r="W325" s="221"/>
      <c r="X325" s="221"/>
    </row>
    <row r="326" spans="17:24" ht="12.75">
      <c r="Q326" s="221"/>
      <c r="R326" s="221"/>
      <c r="S326" s="221"/>
      <c r="T326" s="221"/>
      <c r="U326" s="221"/>
      <c r="V326" s="221"/>
      <c r="W326" s="221"/>
      <c r="X326" s="221"/>
    </row>
    <row r="327" spans="17:24" ht="12.75">
      <c r="Q327" s="221"/>
      <c r="R327" s="221"/>
      <c r="S327" s="221"/>
      <c r="T327" s="221"/>
      <c r="U327" s="221"/>
      <c r="V327" s="221"/>
      <c r="W327" s="221"/>
      <c r="X327" s="221"/>
    </row>
    <row r="328" spans="17:24" ht="12.75">
      <c r="Q328" s="221"/>
      <c r="R328" s="221"/>
      <c r="S328" s="221"/>
      <c r="T328" s="221"/>
      <c r="U328" s="221"/>
      <c r="V328" s="221"/>
      <c r="W328" s="221"/>
      <c r="X328" s="221"/>
    </row>
    <row r="329" spans="17:24" ht="12.75">
      <c r="Q329" s="221"/>
      <c r="R329" s="221"/>
      <c r="S329" s="221"/>
      <c r="T329" s="221"/>
      <c r="U329" s="221"/>
      <c r="V329" s="221"/>
      <c r="W329" s="221"/>
      <c r="X329" s="221"/>
    </row>
    <row r="330" spans="17:24" ht="12.75">
      <c r="Q330" s="221"/>
      <c r="R330" s="221"/>
      <c r="S330" s="221"/>
      <c r="T330" s="221"/>
      <c r="U330" s="221"/>
      <c r="V330" s="221"/>
      <c r="W330" s="221"/>
      <c r="X330" s="221"/>
    </row>
    <row r="331" spans="17:24" ht="12.75">
      <c r="Q331" s="221"/>
      <c r="R331" s="221"/>
      <c r="S331" s="221"/>
      <c r="T331" s="221"/>
      <c r="U331" s="221"/>
      <c r="V331" s="221"/>
      <c r="W331" s="221"/>
      <c r="X331" s="221"/>
    </row>
    <row r="332" spans="17:24" ht="12.75">
      <c r="Q332" s="221"/>
      <c r="R332" s="221"/>
      <c r="S332" s="221"/>
      <c r="T332" s="221"/>
      <c r="U332" s="221"/>
      <c r="V332" s="221"/>
      <c r="W332" s="221"/>
      <c r="X332" s="221"/>
    </row>
    <row r="333" spans="17:24" ht="12.75">
      <c r="Q333" s="221"/>
      <c r="R333" s="221"/>
      <c r="S333" s="221"/>
      <c r="T333" s="221"/>
      <c r="U333" s="221"/>
      <c r="V333" s="221"/>
      <c r="W333" s="221"/>
      <c r="X333" s="221"/>
    </row>
    <row r="334" spans="17:24" ht="12.75">
      <c r="Q334" s="221"/>
      <c r="R334" s="221"/>
      <c r="S334" s="221"/>
      <c r="T334" s="221"/>
      <c r="U334" s="221"/>
      <c r="V334" s="221"/>
      <c r="W334" s="221"/>
      <c r="X334" s="221"/>
    </row>
    <row r="335" spans="17:24" ht="12.75">
      <c r="Q335" s="221"/>
      <c r="R335" s="221"/>
      <c r="S335" s="221"/>
      <c r="T335" s="221"/>
      <c r="U335" s="221"/>
      <c r="V335" s="221"/>
      <c r="W335" s="221"/>
      <c r="X335" s="221"/>
    </row>
    <row r="336" spans="17:24" ht="12.75">
      <c r="Q336" s="221"/>
      <c r="R336" s="221"/>
      <c r="S336" s="221"/>
      <c r="T336" s="221"/>
      <c r="U336" s="221"/>
      <c r="V336" s="221"/>
      <c r="W336" s="221"/>
      <c r="X336" s="221"/>
    </row>
    <row r="337" spans="17:24" ht="12.75">
      <c r="Q337" s="221"/>
      <c r="R337" s="221"/>
      <c r="S337" s="221"/>
      <c r="T337" s="221"/>
      <c r="U337" s="221"/>
      <c r="V337" s="221"/>
      <c r="W337" s="221"/>
      <c r="X337" s="221"/>
    </row>
    <row r="338" spans="17:24" ht="12.75">
      <c r="Q338" s="221"/>
      <c r="R338" s="221"/>
      <c r="S338" s="221"/>
      <c r="T338" s="221"/>
      <c r="U338" s="221"/>
      <c r="V338" s="221"/>
      <c r="W338" s="221"/>
      <c r="X338" s="221"/>
    </row>
    <row r="339" spans="17:24" ht="12.75">
      <c r="Q339" s="221"/>
      <c r="R339" s="221"/>
      <c r="S339" s="221"/>
      <c r="T339" s="221"/>
      <c r="U339" s="221"/>
      <c r="V339" s="221"/>
      <c r="W339" s="221"/>
      <c r="X339" s="221"/>
    </row>
    <row r="340" spans="17:24" ht="12.75">
      <c r="Q340" s="221"/>
      <c r="R340" s="221"/>
      <c r="S340" s="221"/>
      <c r="T340" s="221"/>
      <c r="U340" s="221"/>
      <c r="V340" s="221"/>
      <c r="W340" s="221"/>
      <c r="X340" s="221"/>
    </row>
    <row r="341" spans="17:24" ht="12.75">
      <c r="Q341" s="221"/>
      <c r="R341" s="221"/>
      <c r="S341" s="221"/>
      <c r="T341" s="221"/>
      <c r="U341" s="221"/>
      <c r="V341" s="221"/>
      <c r="W341" s="221"/>
      <c r="X341" s="221"/>
    </row>
    <row r="342" spans="17:24" ht="12.75">
      <c r="Q342" s="221"/>
      <c r="R342" s="221"/>
      <c r="S342" s="221"/>
      <c r="T342" s="221"/>
      <c r="U342" s="221"/>
      <c r="V342" s="221"/>
      <c r="W342" s="221"/>
      <c r="X342" s="221"/>
    </row>
    <row r="343" spans="17:24" ht="12.75">
      <c r="Q343" s="221"/>
      <c r="R343" s="221"/>
      <c r="S343" s="221"/>
      <c r="T343" s="221"/>
      <c r="U343" s="221"/>
      <c r="V343" s="221"/>
      <c r="W343" s="221"/>
      <c r="X343" s="221"/>
    </row>
    <row r="344" spans="17:24" ht="12.75">
      <c r="Q344" s="221"/>
      <c r="R344" s="221"/>
      <c r="S344" s="221"/>
      <c r="T344" s="221"/>
      <c r="U344" s="221"/>
      <c r="V344" s="221"/>
      <c r="W344" s="221"/>
      <c r="X344" s="221"/>
    </row>
    <row r="345" spans="17:24" ht="12.75">
      <c r="Q345" s="221"/>
      <c r="R345" s="221"/>
      <c r="S345" s="221"/>
      <c r="T345" s="221"/>
      <c r="U345" s="221"/>
      <c r="V345" s="221"/>
      <c r="W345" s="221"/>
      <c r="X345" s="221"/>
    </row>
    <row r="346" spans="17:24" ht="12.75">
      <c r="Q346" s="221"/>
      <c r="R346" s="221"/>
      <c r="S346" s="221"/>
      <c r="T346" s="221"/>
      <c r="U346" s="221"/>
      <c r="V346" s="221"/>
      <c r="W346" s="221"/>
      <c r="X346" s="221"/>
    </row>
    <row r="347" spans="17:24" ht="12.75">
      <c r="Q347" s="221"/>
      <c r="R347" s="221"/>
      <c r="S347" s="221"/>
      <c r="T347" s="221"/>
      <c r="U347" s="221"/>
      <c r="V347" s="221"/>
      <c r="W347" s="221"/>
      <c r="X347" s="221"/>
    </row>
    <row r="348" spans="17:24" ht="12.75">
      <c r="Q348" s="221"/>
      <c r="R348" s="221"/>
      <c r="S348" s="221"/>
      <c r="T348" s="221"/>
      <c r="U348" s="221"/>
      <c r="V348" s="221"/>
      <c r="W348" s="221"/>
      <c r="X348" s="221"/>
    </row>
    <row r="349" spans="17:24" ht="12.75">
      <c r="Q349" s="221"/>
      <c r="R349" s="221"/>
      <c r="S349" s="221"/>
      <c r="T349" s="221"/>
      <c r="U349" s="221"/>
      <c r="V349" s="221"/>
      <c r="W349" s="221"/>
      <c r="X349" s="221"/>
    </row>
    <row r="350" spans="17:24" ht="12.75">
      <c r="Q350" s="221"/>
      <c r="R350" s="221"/>
      <c r="S350" s="221"/>
      <c r="T350" s="221"/>
      <c r="U350" s="221"/>
      <c r="V350" s="221"/>
      <c r="W350" s="221"/>
      <c r="X350" s="221"/>
    </row>
    <row r="351" spans="17:24" ht="12.75">
      <c r="Q351" s="221"/>
      <c r="R351" s="221"/>
      <c r="S351" s="221"/>
      <c r="T351" s="221"/>
      <c r="U351" s="221"/>
      <c r="V351" s="221"/>
      <c r="W351" s="221"/>
      <c r="X351" s="221"/>
    </row>
    <row r="352" spans="17:24" ht="12.75">
      <c r="Q352" s="221"/>
      <c r="R352" s="221"/>
      <c r="S352" s="221"/>
      <c r="T352" s="221"/>
      <c r="U352" s="221"/>
      <c r="V352" s="221"/>
      <c r="W352" s="221"/>
      <c r="X352" s="221"/>
    </row>
    <row r="353" spans="17:24" ht="12.75">
      <c r="Q353" s="221"/>
      <c r="R353" s="221"/>
      <c r="S353" s="221"/>
      <c r="T353" s="221"/>
      <c r="U353" s="221"/>
      <c r="V353" s="221"/>
      <c r="W353" s="221"/>
      <c r="X353" s="221"/>
    </row>
    <row r="354" spans="17:24" ht="12.75">
      <c r="Q354" s="221"/>
      <c r="R354" s="221"/>
      <c r="S354" s="221"/>
      <c r="T354" s="221"/>
      <c r="U354" s="221"/>
      <c r="V354" s="221"/>
      <c r="W354" s="221"/>
      <c r="X354" s="221"/>
    </row>
    <row r="355" spans="17:24" ht="12.75">
      <c r="Q355" s="221"/>
      <c r="R355" s="221"/>
      <c r="S355" s="221"/>
      <c r="T355" s="221"/>
      <c r="U355" s="221"/>
      <c r="V355" s="221"/>
      <c r="W355" s="221"/>
      <c r="X355" s="221"/>
    </row>
    <row r="356" spans="17:24" ht="12.75">
      <c r="Q356" s="221"/>
      <c r="R356" s="221"/>
      <c r="S356" s="221"/>
      <c r="T356" s="221"/>
      <c r="U356" s="221"/>
      <c r="V356" s="221"/>
      <c r="W356" s="221"/>
      <c r="X356" s="221"/>
    </row>
    <row r="357" spans="17:24" ht="12.75">
      <c r="Q357" s="221"/>
      <c r="R357" s="221"/>
      <c r="S357" s="221"/>
      <c r="T357" s="221"/>
      <c r="U357" s="221"/>
      <c r="V357" s="221"/>
      <c r="W357" s="221"/>
      <c r="X357" s="221"/>
    </row>
    <row r="358" spans="17:24" ht="12.75">
      <c r="Q358" s="221"/>
      <c r="R358" s="221"/>
      <c r="S358" s="221"/>
      <c r="T358" s="221"/>
      <c r="U358" s="221"/>
      <c r="V358" s="221"/>
      <c r="W358" s="221"/>
      <c r="X358" s="221"/>
    </row>
    <row r="359" spans="17:24" ht="12.75">
      <c r="Q359" s="221"/>
      <c r="R359" s="221"/>
      <c r="S359" s="221"/>
      <c r="T359" s="221"/>
      <c r="U359" s="221"/>
      <c r="V359" s="221"/>
      <c r="W359" s="221"/>
      <c r="X359" s="221"/>
    </row>
    <row r="360" spans="17:24" ht="12.75">
      <c r="Q360" s="221"/>
      <c r="R360" s="221"/>
      <c r="S360" s="221"/>
      <c r="T360" s="221"/>
      <c r="U360" s="221"/>
      <c r="V360" s="221"/>
      <c r="W360" s="221"/>
      <c r="X360" s="221"/>
    </row>
    <row r="361" spans="17:24" ht="12.75">
      <c r="Q361" s="221"/>
      <c r="R361" s="221"/>
      <c r="S361" s="221"/>
      <c r="T361" s="221"/>
      <c r="U361" s="221"/>
      <c r="V361" s="221"/>
      <c r="W361" s="221"/>
      <c r="X361" s="221"/>
    </row>
    <row r="362" spans="17:24" ht="12.75">
      <c r="Q362" s="221"/>
      <c r="R362" s="221"/>
      <c r="S362" s="221"/>
      <c r="T362" s="221"/>
      <c r="U362" s="221"/>
      <c r="V362" s="221"/>
      <c r="W362" s="221"/>
      <c r="X362" s="221"/>
    </row>
    <row r="363" spans="17:24" ht="12.75">
      <c r="Q363" s="221"/>
      <c r="R363" s="221"/>
      <c r="S363" s="221"/>
      <c r="T363" s="221"/>
      <c r="U363" s="221"/>
      <c r="V363" s="221"/>
      <c r="W363" s="221"/>
      <c r="X363" s="221"/>
    </row>
    <row r="364" spans="17:24" ht="12.75">
      <c r="Q364" s="221"/>
      <c r="R364" s="221"/>
      <c r="S364" s="221"/>
      <c r="T364" s="221"/>
      <c r="U364" s="221"/>
      <c r="V364" s="221"/>
      <c r="W364" s="221"/>
      <c r="X364" s="221"/>
    </row>
    <row r="365" spans="17:24" ht="12.75">
      <c r="Q365" s="221"/>
      <c r="R365" s="221"/>
      <c r="S365" s="221"/>
      <c r="T365" s="221"/>
      <c r="U365" s="221"/>
      <c r="V365" s="221"/>
      <c r="W365" s="221"/>
      <c r="X365" s="221"/>
    </row>
    <row r="366" spans="17:24" ht="12.75">
      <c r="Q366" s="221"/>
      <c r="R366" s="221"/>
      <c r="S366" s="221"/>
      <c r="T366" s="221"/>
      <c r="U366" s="221"/>
      <c r="V366" s="221"/>
      <c r="W366" s="221"/>
      <c r="X366" s="221"/>
    </row>
    <row r="367" spans="17:24" ht="12.75">
      <c r="Q367" s="221"/>
      <c r="R367" s="221"/>
      <c r="S367" s="221"/>
      <c r="T367" s="221"/>
      <c r="U367" s="221"/>
      <c r="V367" s="221"/>
      <c r="W367" s="221"/>
      <c r="X367" s="221"/>
    </row>
    <row r="368" spans="17:24" ht="12.75">
      <c r="Q368" s="221"/>
      <c r="R368" s="221"/>
      <c r="S368" s="221"/>
      <c r="T368" s="221"/>
      <c r="U368" s="221"/>
      <c r="V368" s="221"/>
      <c r="W368" s="221"/>
      <c r="X368" s="221"/>
    </row>
    <row r="369" spans="17:24" ht="12.75">
      <c r="Q369" s="221"/>
      <c r="R369" s="221"/>
      <c r="S369" s="221"/>
      <c r="T369" s="221"/>
      <c r="U369" s="221"/>
      <c r="V369" s="221"/>
      <c r="W369" s="221"/>
      <c r="X369" s="221"/>
    </row>
    <row r="370" spans="17:24" ht="12.75">
      <c r="Q370" s="221"/>
      <c r="R370" s="221"/>
      <c r="S370" s="221"/>
      <c r="T370" s="221"/>
      <c r="U370" s="221"/>
      <c r="V370" s="221"/>
      <c r="W370" s="221"/>
      <c r="X370" s="221"/>
    </row>
    <row r="371" spans="17:24" ht="12.75">
      <c r="Q371" s="221"/>
      <c r="R371" s="221"/>
      <c r="S371" s="221"/>
      <c r="T371" s="221"/>
      <c r="U371" s="221"/>
      <c r="V371" s="221"/>
      <c r="W371" s="221"/>
      <c r="X371" s="221"/>
    </row>
    <row r="372" spans="17:24" ht="12.75">
      <c r="Q372" s="221"/>
      <c r="R372" s="221"/>
      <c r="S372" s="221"/>
      <c r="T372" s="221"/>
      <c r="U372" s="221"/>
      <c r="V372" s="221"/>
      <c r="W372" s="221"/>
      <c r="X372" s="221"/>
    </row>
    <row r="373" spans="17:24" ht="12.75">
      <c r="Q373" s="221"/>
      <c r="R373" s="221"/>
      <c r="S373" s="221"/>
      <c r="T373" s="221"/>
      <c r="U373" s="221"/>
      <c r="V373" s="221"/>
      <c r="W373" s="221"/>
      <c r="X373" s="221"/>
    </row>
    <row r="374" spans="17:24" ht="12.75">
      <c r="Q374" s="221"/>
      <c r="R374" s="221"/>
      <c r="S374" s="221"/>
      <c r="T374" s="221"/>
      <c r="U374" s="221"/>
      <c r="V374" s="221"/>
      <c r="W374" s="221"/>
      <c r="X374" s="221"/>
    </row>
    <row r="375" spans="17:24" ht="12.75">
      <c r="Q375" s="221"/>
      <c r="R375" s="221"/>
      <c r="S375" s="221"/>
      <c r="T375" s="221"/>
      <c r="U375" s="221"/>
      <c r="V375" s="221"/>
      <c r="W375" s="221"/>
      <c r="X375" s="221"/>
    </row>
    <row r="376" spans="17:24" ht="12.75">
      <c r="Q376" s="221"/>
      <c r="R376" s="221"/>
      <c r="S376" s="221"/>
      <c r="T376" s="221"/>
      <c r="U376" s="221"/>
      <c r="V376" s="221"/>
      <c r="W376" s="221"/>
      <c r="X376" s="221"/>
    </row>
    <row r="377" spans="17:24" ht="12.75">
      <c r="Q377" s="221"/>
      <c r="R377" s="221"/>
      <c r="S377" s="221"/>
      <c r="T377" s="221"/>
      <c r="U377" s="221"/>
      <c r="V377" s="221"/>
      <c r="W377" s="221"/>
      <c r="X377" s="221"/>
    </row>
    <row r="378" spans="17:24" ht="12.75">
      <c r="Q378" s="221"/>
      <c r="R378" s="221"/>
      <c r="S378" s="221"/>
      <c r="T378" s="221"/>
      <c r="U378" s="221"/>
      <c r="V378" s="221"/>
      <c r="W378" s="221"/>
      <c r="X378" s="221"/>
    </row>
    <row r="379" spans="17:24" ht="12.75">
      <c r="Q379" s="221"/>
      <c r="R379" s="221"/>
      <c r="S379" s="221"/>
      <c r="T379" s="221"/>
      <c r="U379" s="221"/>
      <c r="V379" s="221"/>
      <c r="W379" s="221"/>
      <c r="X379" s="221"/>
    </row>
    <row r="380" spans="17:24" ht="12.75">
      <c r="Q380" s="221"/>
      <c r="R380" s="221"/>
      <c r="S380" s="221"/>
      <c r="T380" s="221"/>
      <c r="U380" s="221"/>
      <c r="V380" s="221"/>
      <c r="W380" s="221"/>
      <c r="X380" s="221"/>
    </row>
    <row r="381" spans="17:24" ht="12.75">
      <c r="Q381" s="221"/>
      <c r="R381" s="221"/>
      <c r="S381" s="221"/>
      <c r="T381" s="221"/>
      <c r="U381" s="221"/>
      <c r="V381" s="221"/>
      <c r="W381" s="221"/>
      <c r="X381" s="221"/>
    </row>
    <row r="382" spans="17:24" ht="12.75">
      <c r="Q382" s="221"/>
      <c r="R382" s="221"/>
      <c r="S382" s="221"/>
      <c r="T382" s="221"/>
      <c r="U382" s="221"/>
      <c r="V382" s="221"/>
      <c r="W382" s="221"/>
      <c r="X382" s="221"/>
    </row>
    <row r="383" spans="17:24" ht="12.75">
      <c r="Q383" s="221"/>
      <c r="R383" s="221"/>
      <c r="S383" s="221"/>
      <c r="T383" s="221"/>
      <c r="U383" s="221"/>
      <c r="V383" s="221"/>
      <c r="W383" s="221"/>
      <c r="X383" s="221"/>
    </row>
    <row r="384" spans="17:24" ht="12.75">
      <c r="Q384" s="221"/>
      <c r="R384" s="221"/>
      <c r="S384" s="221"/>
      <c r="T384" s="221"/>
      <c r="U384" s="221"/>
      <c r="V384" s="221"/>
      <c r="W384" s="221"/>
      <c r="X384" s="221"/>
    </row>
    <row r="385" spans="17:24" ht="12.75">
      <c r="Q385" s="221"/>
      <c r="R385" s="221"/>
      <c r="S385" s="221"/>
      <c r="T385" s="221"/>
      <c r="U385" s="221"/>
      <c r="V385" s="221"/>
      <c r="W385" s="221"/>
      <c r="X385" s="221"/>
    </row>
    <row r="386" spans="17:24" ht="12.75">
      <c r="Q386" s="221"/>
      <c r="R386" s="221"/>
      <c r="S386" s="221"/>
      <c r="T386" s="221"/>
      <c r="U386" s="221"/>
      <c r="V386" s="221"/>
      <c r="W386" s="221"/>
      <c r="X386" s="221"/>
    </row>
    <row r="387" spans="17:24" ht="12.75">
      <c r="Q387" s="221"/>
      <c r="R387" s="221"/>
      <c r="S387" s="221"/>
      <c r="T387" s="221"/>
      <c r="U387" s="221"/>
      <c r="V387" s="221"/>
      <c r="W387" s="221"/>
      <c r="X387" s="221"/>
    </row>
    <row r="388" spans="17:24" ht="12.75">
      <c r="Q388" s="221"/>
      <c r="R388" s="221"/>
      <c r="S388" s="221"/>
      <c r="T388" s="221"/>
      <c r="U388" s="221"/>
      <c r="V388" s="221"/>
      <c r="W388" s="221"/>
      <c r="X388" s="221"/>
    </row>
    <row r="389" spans="17:24" ht="12.75">
      <c r="Q389" s="221"/>
      <c r="R389" s="221"/>
      <c r="S389" s="221"/>
      <c r="T389" s="221"/>
      <c r="U389" s="221"/>
      <c r="V389" s="221"/>
      <c r="W389" s="221"/>
      <c r="X389" s="221"/>
    </row>
    <row r="390" spans="17:24" ht="12.75">
      <c r="Q390" s="221"/>
      <c r="R390" s="221"/>
      <c r="S390" s="221"/>
      <c r="T390" s="221"/>
      <c r="U390" s="221"/>
      <c r="V390" s="221"/>
      <c r="W390" s="221"/>
      <c r="X390" s="221"/>
    </row>
    <row r="391" spans="17:24" ht="12.75">
      <c r="Q391" s="221"/>
      <c r="R391" s="221"/>
      <c r="S391" s="221"/>
      <c r="T391" s="221"/>
      <c r="U391" s="221"/>
      <c r="V391" s="221"/>
      <c r="W391" s="221"/>
      <c r="X391" s="221"/>
    </row>
    <row r="392" spans="17:24" ht="12.75">
      <c r="Q392" s="221"/>
      <c r="R392" s="221"/>
      <c r="S392" s="221"/>
      <c r="T392" s="221"/>
      <c r="U392" s="221"/>
      <c r="V392" s="221"/>
      <c r="W392" s="221"/>
      <c r="X392" s="221"/>
    </row>
    <row r="393" spans="17:24" ht="12.75">
      <c r="Q393" s="221"/>
      <c r="R393" s="221"/>
      <c r="S393" s="221"/>
      <c r="T393" s="221"/>
      <c r="U393" s="221"/>
      <c r="V393" s="221"/>
      <c r="W393" s="221"/>
      <c r="X393" s="221"/>
    </row>
    <row r="394" spans="17:24" ht="12.75">
      <c r="Q394" s="221"/>
      <c r="R394" s="221"/>
      <c r="S394" s="221"/>
      <c r="T394" s="221"/>
      <c r="U394" s="221"/>
      <c r="V394" s="221"/>
      <c r="W394" s="221"/>
      <c r="X394" s="221"/>
    </row>
    <row r="395" spans="17:24" ht="12.75">
      <c r="Q395" s="221"/>
      <c r="R395" s="221"/>
      <c r="S395" s="221"/>
      <c r="T395" s="221"/>
      <c r="U395" s="221"/>
      <c r="V395" s="221"/>
      <c r="W395" s="221"/>
      <c r="X395" s="221"/>
    </row>
    <row r="396" spans="17:24" ht="12.75">
      <c r="Q396" s="221"/>
      <c r="R396" s="221"/>
      <c r="S396" s="221"/>
      <c r="T396" s="221"/>
      <c r="U396" s="221"/>
      <c r="V396" s="221"/>
      <c r="W396" s="221"/>
      <c r="X396" s="221"/>
    </row>
    <row r="397" spans="17:24" ht="12.75">
      <c r="Q397" s="221"/>
      <c r="R397" s="221"/>
      <c r="S397" s="221"/>
      <c r="T397" s="221"/>
      <c r="U397" s="221"/>
      <c r="V397" s="221"/>
      <c r="W397" s="221"/>
      <c r="X397" s="221"/>
    </row>
    <row r="398" spans="17:24" ht="12.75">
      <c r="Q398" s="221"/>
      <c r="R398" s="221"/>
      <c r="S398" s="221"/>
      <c r="T398" s="221"/>
      <c r="U398" s="221"/>
      <c r="V398" s="221"/>
      <c r="W398" s="221"/>
      <c r="X398" s="221"/>
    </row>
    <row r="399" spans="17:24" ht="12.75">
      <c r="Q399" s="221"/>
      <c r="R399" s="221"/>
      <c r="S399" s="221"/>
      <c r="T399" s="221"/>
      <c r="U399" s="221"/>
      <c r="V399" s="221"/>
      <c r="W399" s="221"/>
      <c r="X399" s="221"/>
    </row>
    <row r="400" spans="17:24" ht="12.75">
      <c r="Q400" s="221"/>
      <c r="R400" s="221"/>
      <c r="S400" s="221"/>
      <c r="T400" s="221"/>
      <c r="U400" s="221"/>
      <c r="V400" s="221"/>
      <c r="W400" s="221"/>
      <c r="X400" s="221"/>
    </row>
    <row r="401" spans="17:24" ht="12.75">
      <c r="Q401" s="221"/>
      <c r="R401" s="221"/>
      <c r="S401" s="221"/>
      <c r="T401" s="221"/>
      <c r="U401" s="221"/>
      <c r="V401" s="221"/>
      <c r="W401" s="221"/>
      <c r="X401" s="221"/>
    </row>
    <row r="402" spans="17:24" ht="12.75">
      <c r="Q402" s="221"/>
      <c r="R402" s="221"/>
      <c r="S402" s="221"/>
      <c r="T402" s="221"/>
      <c r="U402" s="221"/>
      <c r="V402" s="221"/>
      <c r="W402" s="221"/>
      <c r="X402" s="221"/>
    </row>
    <row r="403" spans="17:24" ht="12.75">
      <c r="Q403" s="221"/>
      <c r="R403" s="221"/>
      <c r="S403" s="221"/>
      <c r="T403" s="221"/>
      <c r="U403" s="221"/>
      <c r="V403" s="221"/>
      <c r="W403" s="221"/>
      <c r="X403" s="221"/>
    </row>
    <row r="404" spans="17:24" ht="12.75">
      <c r="Q404" s="221"/>
      <c r="R404" s="221"/>
      <c r="S404" s="221"/>
      <c r="T404" s="221"/>
      <c r="U404" s="221"/>
      <c r="V404" s="221"/>
      <c r="W404" s="221"/>
      <c r="X404" s="221"/>
    </row>
    <row r="405" spans="17:24" ht="12.75">
      <c r="Q405" s="221"/>
      <c r="R405" s="221"/>
      <c r="S405" s="221"/>
      <c r="T405" s="221"/>
      <c r="U405" s="221"/>
      <c r="V405" s="221"/>
      <c r="W405" s="221"/>
      <c r="X405" s="221"/>
    </row>
    <row r="406" spans="17:24" ht="12.75">
      <c r="Q406" s="221"/>
      <c r="R406" s="221"/>
      <c r="S406" s="221"/>
      <c r="T406" s="221"/>
      <c r="U406" s="221"/>
      <c r="V406" s="221"/>
      <c r="W406" s="221"/>
      <c r="X406" s="221"/>
    </row>
    <row r="407" spans="17:24" ht="12.75">
      <c r="Q407" s="221"/>
      <c r="R407" s="221"/>
      <c r="S407" s="221"/>
      <c r="T407" s="221"/>
      <c r="U407" s="221"/>
      <c r="V407" s="221"/>
      <c r="W407" s="221"/>
      <c r="X407" s="221"/>
    </row>
    <row r="408" spans="17:24" ht="12.75">
      <c r="Q408" s="221"/>
      <c r="R408" s="221"/>
      <c r="S408" s="221"/>
      <c r="T408" s="221"/>
      <c r="U408" s="221"/>
      <c r="V408" s="221"/>
      <c r="W408" s="221"/>
      <c r="X408" s="221"/>
    </row>
    <row r="409" spans="17:24" ht="12.75">
      <c r="Q409" s="221"/>
      <c r="R409" s="221"/>
      <c r="S409" s="221"/>
      <c r="T409" s="221"/>
      <c r="U409" s="221"/>
      <c r="V409" s="221"/>
      <c r="W409" s="221"/>
      <c r="X409" s="221"/>
    </row>
    <row r="410" spans="17:24" ht="12.75">
      <c r="Q410" s="221"/>
      <c r="R410" s="221"/>
      <c r="S410" s="221"/>
      <c r="T410" s="221"/>
      <c r="U410" s="221"/>
      <c r="V410" s="221"/>
      <c r="W410" s="221"/>
      <c r="X410" s="221"/>
    </row>
    <row r="411" spans="17:24" ht="12.75">
      <c r="Q411" s="221"/>
      <c r="R411" s="221"/>
      <c r="S411" s="221"/>
      <c r="T411" s="221"/>
      <c r="U411" s="221"/>
      <c r="V411" s="221"/>
      <c r="W411" s="221"/>
      <c r="X411" s="221"/>
    </row>
    <row r="412" spans="17:24" ht="12.75">
      <c r="Q412" s="221"/>
      <c r="R412" s="221"/>
      <c r="S412" s="221"/>
      <c r="T412" s="221"/>
      <c r="U412" s="221"/>
      <c r="V412" s="221"/>
      <c r="W412" s="221"/>
      <c r="X412" s="221"/>
    </row>
    <row r="413" spans="17:24" ht="12.75">
      <c r="Q413" s="221"/>
      <c r="R413" s="221"/>
      <c r="S413" s="221"/>
      <c r="T413" s="221"/>
      <c r="U413" s="221"/>
      <c r="V413" s="221"/>
      <c r="W413" s="221"/>
      <c r="X413" s="221"/>
    </row>
    <row r="414" spans="17:24" ht="12.75">
      <c r="Q414" s="221"/>
      <c r="R414" s="221"/>
      <c r="S414" s="221"/>
      <c r="T414" s="221"/>
      <c r="U414" s="221"/>
      <c r="V414" s="221"/>
      <c r="W414" s="221"/>
      <c r="X414" s="221"/>
    </row>
    <row r="415" spans="17:24" ht="12.75">
      <c r="Q415" s="221"/>
      <c r="R415" s="221"/>
      <c r="S415" s="221"/>
      <c r="T415" s="221"/>
      <c r="U415" s="221"/>
      <c r="V415" s="221"/>
      <c r="W415" s="221"/>
      <c r="X415" s="221"/>
    </row>
  </sheetData>
  <sheetProtection/>
  <mergeCells count="63">
    <mergeCell ref="B232:C232"/>
    <mergeCell ref="M13:M16"/>
    <mergeCell ref="N13:N16"/>
    <mergeCell ref="O13:O16"/>
    <mergeCell ref="L13:L16"/>
    <mergeCell ref="C66:C68"/>
    <mergeCell ref="C92:C93"/>
    <mergeCell ref="C94:C95"/>
    <mergeCell ref="C96:C97"/>
    <mergeCell ref="C111:C112"/>
    <mergeCell ref="F12:K12"/>
    <mergeCell ref="L12:P12"/>
    <mergeCell ref="F13:F16"/>
    <mergeCell ref="G13:G16"/>
    <mergeCell ref="H13:H16"/>
    <mergeCell ref="I13:I16"/>
    <mergeCell ref="J13:J16"/>
    <mergeCell ref="K13:K16"/>
    <mergeCell ref="P13:P16"/>
    <mergeCell ref="A3:P3"/>
    <mergeCell ref="A4:P4"/>
    <mergeCell ref="K6:N6"/>
    <mergeCell ref="O6:P6"/>
    <mergeCell ref="A12:A16"/>
    <mergeCell ref="B12:B16"/>
    <mergeCell ref="C12:C16"/>
    <mergeCell ref="D12:D16"/>
    <mergeCell ref="E12:E16"/>
    <mergeCell ref="C119:C120"/>
    <mergeCell ref="C121:C122"/>
    <mergeCell ref="C113:C114"/>
    <mergeCell ref="C115:C116"/>
    <mergeCell ref="C98:C99"/>
    <mergeCell ref="C100:C101"/>
    <mergeCell ref="C102:C103"/>
    <mergeCell ref="C123:C124"/>
    <mergeCell ref="C127:C128"/>
    <mergeCell ref="C147:C148"/>
    <mergeCell ref="C151:C152"/>
    <mergeCell ref="C129:C130"/>
    <mergeCell ref="C133:C134"/>
    <mergeCell ref="C135:C136"/>
    <mergeCell ref="C137:C138"/>
    <mergeCell ref="C153:C154"/>
    <mergeCell ref="C156:C157"/>
    <mergeCell ref="C139:C140"/>
    <mergeCell ref="C141:C142"/>
    <mergeCell ref="C143:C144"/>
    <mergeCell ref="C145:C146"/>
    <mergeCell ref="C173:C174"/>
    <mergeCell ref="C175:C177"/>
    <mergeCell ref="C178:C179"/>
    <mergeCell ref="C182:C183"/>
    <mergeCell ref="C160:C161"/>
    <mergeCell ref="C167:C168"/>
    <mergeCell ref="C169:C170"/>
    <mergeCell ref="C171:C172"/>
    <mergeCell ref="C194:C196"/>
    <mergeCell ref="C197:C198"/>
    <mergeCell ref="C184:C185"/>
    <mergeCell ref="C186:C187"/>
    <mergeCell ref="C189:C190"/>
    <mergeCell ref="C192:C193"/>
  </mergeCells>
  <printOptions/>
  <pageMargins left="0.18" right="0.15" top="0.82" bottom="0.53" header="0.64" footer="0.3"/>
  <pageSetup horizontalDpi="600" verticalDpi="600" orientation="landscape" paperSize="9" scale="90"/>
  <headerFooter alignWithMargins="0">
    <oddHeader>&amp;C&amp;8lapa &amp;P</oddHeader>
    <oddFooter>&amp;R&amp;8Lokālā tāme Nr.2-6</oddFooter>
  </headerFooter>
</worksheet>
</file>

<file path=xl/worksheets/sheet12.xml><?xml version="1.0" encoding="utf-8"?>
<worksheet xmlns="http://schemas.openxmlformats.org/spreadsheetml/2006/main" xmlns:r="http://schemas.openxmlformats.org/officeDocument/2006/relationships">
  <sheetPr>
    <tabColor indexed="13"/>
  </sheetPr>
  <dimension ref="A1:X219"/>
  <sheetViews>
    <sheetView zoomScale="75" zoomScaleNormal="75" workbookViewId="0" topLeftCell="A1">
      <selection activeCell="C7" sqref="C7"/>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757</v>
      </c>
      <c r="B3" s="758"/>
      <c r="C3" s="758"/>
      <c r="D3" s="758"/>
      <c r="E3" s="758"/>
      <c r="F3" s="758"/>
      <c r="G3" s="758"/>
      <c r="H3" s="758"/>
      <c r="I3" s="758"/>
      <c r="J3" s="758"/>
      <c r="K3" s="758"/>
      <c r="L3" s="758"/>
      <c r="M3" s="758"/>
      <c r="N3" s="758"/>
      <c r="O3" s="758"/>
      <c r="P3" s="758"/>
    </row>
    <row r="4" spans="1:16" s="210" customFormat="1" ht="15">
      <c r="A4" s="759" t="s">
        <v>933</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P38</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30.75" customHeight="1">
      <c r="A18" s="404">
        <v>1</v>
      </c>
      <c r="B18" s="406" t="s">
        <v>758</v>
      </c>
      <c r="C18" s="405" t="s">
        <v>2224</v>
      </c>
      <c r="D18" s="355" t="s">
        <v>2225</v>
      </c>
      <c r="E18" s="359">
        <v>1</v>
      </c>
      <c r="F18" s="338"/>
      <c r="G18" s="336"/>
      <c r="H18" s="337"/>
      <c r="I18" s="338"/>
      <c r="J18" s="336"/>
      <c r="K18" s="230"/>
      <c r="L18" s="183"/>
      <c r="M18" s="183"/>
      <c r="N18" s="183"/>
      <c r="O18" s="183"/>
      <c r="P18" s="231"/>
    </row>
    <row r="19" spans="1:16" s="232" customFormat="1" ht="18.75" customHeight="1">
      <c r="A19" s="404">
        <v>2</v>
      </c>
      <c r="B19" s="406" t="s">
        <v>2226</v>
      </c>
      <c r="C19" s="405" t="s">
        <v>2227</v>
      </c>
      <c r="D19" s="355" t="s">
        <v>1782</v>
      </c>
      <c r="E19" s="359">
        <v>1</v>
      </c>
      <c r="F19" s="338"/>
      <c r="G19" s="336"/>
      <c r="H19" s="337"/>
      <c r="I19" s="338"/>
      <c r="J19" s="336"/>
      <c r="K19" s="230"/>
      <c r="L19" s="183"/>
      <c r="M19" s="183"/>
      <c r="N19" s="183"/>
      <c r="O19" s="183"/>
      <c r="P19" s="231"/>
    </row>
    <row r="20" spans="1:16" s="232" customFormat="1" ht="18.75" customHeight="1">
      <c r="A20" s="404">
        <v>3</v>
      </c>
      <c r="B20" s="406" t="s">
        <v>2228</v>
      </c>
      <c r="C20" s="405" t="s">
        <v>2229</v>
      </c>
      <c r="D20" s="355" t="s">
        <v>1782</v>
      </c>
      <c r="E20" s="359">
        <v>1</v>
      </c>
      <c r="F20" s="338"/>
      <c r="G20" s="336"/>
      <c r="H20" s="337"/>
      <c r="I20" s="338"/>
      <c r="J20" s="336"/>
      <c r="K20" s="230"/>
      <c r="L20" s="183"/>
      <c r="M20" s="183"/>
      <c r="N20" s="183"/>
      <c r="O20" s="183"/>
      <c r="P20" s="231"/>
    </row>
    <row r="21" spans="1:16" s="232" customFormat="1" ht="29.25" customHeight="1">
      <c r="A21" s="404">
        <v>4</v>
      </c>
      <c r="B21" s="406" t="s">
        <v>2230</v>
      </c>
      <c r="C21" s="405" t="s">
        <v>2231</v>
      </c>
      <c r="D21" s="355" t="s">
        <v>2225</v>
      </c>
      <c r="E21" s="359">
        <v>1</v>
      </c>
      <c r="F21" s="338"/>
      <c r="G21" s="336"/>
      <c r="H21" s="337"/>
      <c r="I21" s="338"/>
      <c r="J21" s="336"/>
      <c r="K21" s="230"/>
      <c r="L21" s="183"/>
      <c r="M21" s="183"/>
      <c r="N21" s="183"/>
      <c r="O21" s="183"/>
      <c r="P21" s="231"/>
    </row>
    <row r="22" spans="1:16" s="232" customFormat="1" ht="29.25" customHeight="1">
      <c r="A22" s="404">
        <v>5</v>
      </c>
      <c r="B22" s="406" t="s">
        <v>2230</v>
      </c>
      <c r="C22" s="405" t="s">
        <v>2232</v>
      </c>
      <c r="D22" s="355" t="s">
        <v>2225</v>
      </c>
      <c r="E22" s="359">
        <v>3</v>
      </c>
      <c r="F22" s="338"/>
      <c r="G22" s="336"/>
      <c r="H22" s="337"/>
      <c r="I22" s="338"/>
      <c r="J22" s="336"/>
      <c r="K22" s="230"/>
      <c r="L22" s="183"/>
      <c r="M22" s="183"/>
      <c r="N22" s="183"/>
      <c r="O22" s="183"/>
      <c r="P22" s="231"/>
    </row>
    <row r="23" spans="1:16" s="232" customFormat="1" ht="18.75" customHeight="1">
      <c r="A23" s="404">
        <v>6</v>
      </c>
      <c r="B23" s="406" t="s">
        <v>2233</v>
      </c>
      <c r="C23" s="405" t="s">
        <v>2234</v>
      </c>
      <c r="D23" s="355" t="s">
        <v>1782</v>
      </c>
      <c r="E23" s="359">
        <v>2</v>
      </c>
      <c r="F23" s="338"/>
      <c r="G23" s="336"/>
      <c r="H23" s="337"/>
      <c r="I23" s="338"/>
      <c r="J23" s="336"/>
      <c r="K23" s="230"/>
      <c r="L23" s="183"/>
      <c r="M23" s="183"/>
      <c r="N23" s="183"/>
      <c r="O23" s="183"/>
      <c r="P23" s="231"/>
    </row>
    <row r="24" spans="1:16" s="232" customFormat="1" ht="18.75" customHeight="1">
      <c r="A24" s="404">
        <v>7</v>
      </c>
      <c r="B24" s="406" t="s">
        <v>2235</v>
      </c>
      <c r="C24" s="405" t="s">
        <v>2236</v>
      </c>
      <c r="D24" s="355" t="s">
        <v>1782</v>
      </c>
      <c r="E24" s="359">
        <v>5</v>
      </c>
      <c r="F24" s="338"/>
      <c r="G24" s="336"/>
      <c r="H24" s="337"/>
      <c r="I24" s="338"/>
      <c r="J24" s="336"/>
      <c r="K24" s="230"/>
      <c r="L24" s="183"/>
      <c r="M24" s="183"/>
      <c r="N24" s="183"/>
      <c r="O24" s="183"/>
      <c r="P24" s="231"/>
    </row>
    <row r="25" spans="1:16" s="232" customFormat="1" ht="18.75" customHeight="1">
      <c r="A25" s="404">
        <v>8</v>
      </c>
      <c r="B25" s="406" t="s">
        <v>2237</v>
      </c>
      <c r="C25" s="405" t="s">
        <v>2238</v>
      </c>
      <c r="D25" s="355" t="s">
        <v>1782</v>
      </c>
      <c r="E25" s="359">
        <v>3</v>
      </c>
      <c r="F25" s="338"/>
      <c r="G25" s="336"/>
      <c r="H25" s="337"/>
      <c r="I25" s="338"/>
      <c r="J25" s="336"/>
      <c r="K25" s="230"/>
      <c r="L25" s="183"/>
      <c r="M25" s="183"/>
      <c r="N25" s="183"/>
      <c r="O25" s="183"/>
      <c r="P25" s="231"/>
    </row>
    <row r="26" spans="1:16" s="232" customFormat="1" ht="33.75" customHeight="1">
      <c r="A26" s="404">
        <v>9</v>
      </c>
      <c r="B26" s="406" t="s">
        <v>2239</v>
      </c>
      <c r="C26" s="405" t="s">
        <v>2240</v>
      </c>
      <c r="D26" s="355" t="s">
        <v>1782</v>
      </c>
      <c r="E26" s="359">
        <v>63</v>
      </c>
      <c r="F26" s="338"/>
      <c r="G26" s="336"/>
      <c r="H26" s="337"/>
      <c r="I26" s="338"/>
      <c r="J26" s="336"/>
      <c r="K26" s="230"/>
      <c r="L26" s="183"/>
      <c r="M26" s="183"/>
      <c r="N26" s="183"/>
      <c r="O26" s="183"/>
      <c r="P26" s="231"/>
    </row>
    <row r="27" spans="1:16" s="232" customFormat="1" ht="18.75" customHeight="1">
      <c r="A27" s="404">
        <v>10</v>
      </c>
      <c r="B27" s="406" t="s">
        <v>2241</v>
      </c>
      <c r="C27" s="405" t="s">
        <v>2242</v>
      </c>
      <c r="D27" s="355" t="s">
        <v>1782</v>
      </c>
      <c r="E27" s="359">
        <v>1</v>
      </c>
      <c r="F27" s="338"/>
      <c r="G27" s="336"/>
      <c r="H27" s="337"/>
      <c r="I27" s="338"/>
      <c r="J27" s="336"/>
      <c r="K27" s="230"/>
      <c r="L27" s="183"/>
      <c r="M27" s="183"/>
      <c r="N27" s="183"/>
      <c r="O27" s="183"/>
      <c r="P27" s="231"/>
    </row>
    <row r="28" spans="1:16" s="232" customFormat="1" ht="18.75" customHeight="1">
      <c r="A28" s="404">
        <v>11</v>
      </c>
      <c r="B28" s="406" t="s">
        <v>2243</v>
      </c>
      <c r="C28" s="405" t="s">
        <v>2244</v>
      </c>
      <c r="D28" s="355" t="s">
        <v>1782</v>
      </c>
      <c r="E28" s="359">
        <v>23</v>
      </c>
      <c r="F28" s="338"/>
      <c r="G28" s="336"/>
      <c r="H28" s="337"/>
      <c r="I28" s="338"/>
      <c r="J28" s="336"/>
      <c r="K28" s="230"/>
      <c r="L28" s="183"/>
      <c r="M28" s="183"/>
      <c r="N28" s="183"/>
      <c r="O28" s="183"/>
      <c r="P28" s="231"/>
    </row>
    <row r="29" spans="1:16" s="232" customFormat="1" ht="18.75" customHeight="1">
      <c r="A29" s="404">
        <v>12</v>
      </c>
      <c r="B29" s="406" t="s">
        <v>2245</v>
      </c>
      <c r="C29" s="405" t="s">
        <v>991</v>
      </c>
      <c r="D29" s="355" t="s">
        <v>1782</v>
      </c>
      <c r="E29" s="359">
        <v>31</v>
      </c>
      <c r="F29" s="338"/>
      <c r="G29" s="336"/>
      <c r="H29" s="337"/>
      <c r="I29" s="338"/>
      <c r="J29" s="336"/>
      <c r="K29" s="230"/>
      <c r="L29" s="183"/>
      <c r="M29" s="183"/>
      <c r="N29" s="183"/>
      <c r="O29" s="183"/>
      <c r="P29" s="231"/>
    </row>
    <row r="30" spans="1:16" s="232" customFormat="1" ht="18.75" customHeight="1">
      <c r="A30" s="404">
        <v>13</v>
      </c>
      <c r="B30" s="406" t="s">
        <v>992</v>
      </c>
      <c r="C30" s="405" t="s">
        <v>993</v>
      </c>
      <c r="D30" s="355" t="s">
        <v>1782</v>
      </c>
      <c r="E30" s="359">
        <v>1100</v>
      </c>
      <c r="F30" s="338"/>
      <c r="G30" s="336"/>
      <c r="H30" s="337"/>
      <c r="I30" s="338"/>
      <c r="J30" s="336"/>
      <c r="K30" s="230"/>
      <c r="L30" s="183"/>
      <c r="M30" s="183"/>
      <c r="N30" s="183"/>
      <c r="O30" s="183"/>
      <c r="P30" s="231"/>
    </row>
    <row r="31" spans="1:16" s="232" customFormat="1" ht="18.75" customHeight="1">
      <c r="A31" s="404">
        <v>14</v>
      </c>
      <c r="B31" s="606" t="s">
        <v>992</v>
      </c>
      <c r="C31" s="607" t="s">
        <v>994</v>
      </c>
      <c r="D31" s="581" t="s">
        <v>1782</v>
      </c>
      <c r="E31" s="582">
        <v>250</v>
      </c>
      <c r="F31" s="466"/>
      <c r="G31" s="464"/>
      <c r="H31" s="465"/>
      <c r="I31" s="466"/>
      <c r="J31" s="464"/>
      <c r="K31" s="238"/>
      <c r="L31" s="190"/>
      <c r="M31" s="190"/>
      <c r="N31" s="190"/>
      <c r="O31" s="190"/>
      <c r="P31" s="239"/>
    </row>
    <row r="32" spans="1:16" s="232" customFormat="1" ht="18.75" customHeight="1">
      <c r="A32" s="404">
        <v>15</v>
      </c>
      <c r="B32" s="406" t="s">
        <v>992</v>
      </c>
      <c r="C32" s="405" t="s">
        <v>995</v>
      </c>
      <c r="D32" s="355" t="s">
        <v>1782</v>
      </c>
      <c r="E32" s="359">
        <v>250</v>
      </c>
      <c r="F32" s="338"/>
      <c r="G32" s="336"/>
      <c r="H32" s="337"/>
      <c r="I32" s="338"/>
      <c r="J32" s="336"/>
      <c r="K32" s="230"/>
      <c r="L32" s="183"/>
      <c r="M32" s="183"/>
      <c r="N32" s="183"/>
      <c r="O32" s="183"/>
      <c r="P32" s="231"/>
    </row>
    <row r="33" spans="1:16" s="232" customFormat="1" ht="18.75" customHeight="1">
      <c r="A33" s="404">
        <v>16</v>
      </c>
      <c r="B33" s="407" t="s">
        <v>996</v>
      </c>
      <c r="C33" s="405" t="s">
        <v>997</v>
      </c>
      <c r="D33" s="355" t="s">
        <v>144</v>
      </c>
      <c r="E33" s="359">
        <v>700</v>
      </c>
      <c r="F33" s="335"/>
      <c r="G33" s="336"/>
      <c r="H33" s="337"/>
      <c r="I33" s="338"/>
      <c r="J33" s="336"/>
      <c r="K33" s="230"/>
      <c r="L33" s="183"/>
      <c r="M33" s="183"/>
      <c r="N33" s="183"/>
      <c r="O33" s="183"/>
      <c r="P33" s="231"/>
    </row>
    <row r="34" spans="1:16" s="232" customFormat="1" ht="18.75" customHeight="1">
      <c r="A34" s="404">
        <v>17</v>
      </c>
      <c r="B34" s="407" t="s">
        <v>996</v>
      </c>
      <c r="C34" s="405" t="s">
        <v>998</v>
      </c>
      <c r="D34" s="355" t="s">
        <v>144</v>
      </c>
      <c r="E34" s="359">
        <v>50</v>
      </c>
      <c r="F34" s="335"/>
      <c r="G34" s="336"/>
      <c r="H34" s="337"/>
      <c r="I34" s="338"/>
      <c r="J34" s="336"/>
      <c r="K34" s="230"/>
      <c r="L34" s="183"/>
      <c r="M34" s="183"/>
      <c r="N34" s="183"/>
      <c r="O34" s="183"/>
      <c r="P34" s="231"/>
    </row>
    <row r="35" spans="1:16" s="232" customFormat="1" ht="18.75" customHeight="1" thickBot="1">
      <c r="A35" s="404">
        <v>18</v>
      </c>
      <c r="B35" s="408" t="s">
        <v>1807</v>
      </c>
      <c r="C35" s="405" t="s">
        <v>999</v>
      </c>
      <c r="D35" s="355" t="s">
        <v>2225</v>
      </c>
      <c r="E35" s="359">
        <v>1</v>
      </c>
      <c r="F35" s="338"/>
      <c r="G35" s="336"/>
      <c r="H35" s="337"/>
      <c r="I35" s="338"/>
      <c r="J35" s="336"/>
      <c r="K35" s="230"/>
      <c r="L35" s="183"/>
      <c r="M35" s="183"/>
      <c r="N35" s="183"/>
      <c r="O35" s="183"/>
      <c r="P35" s="231"/>
    </row>
    <row r="36" spans="1:24" s="210" customFormat="1" ht="18" customHeight="1" thickBot="1">
      <c r="A36" s="240"/>
      <c r="B36" s="769" t="s">
        <v>145</v>
      </c>
      <c r="C36" s="769"/>
      <c r="D36" s="242" t="s">
        <v>142</v>
      </c>
      <c r="E36" s="243"/>
      <c r="F36" s="244"/>
      <c r="G36" s="244"/>
      <c r="H36" s="244"/>
      <c r="I36" s="244"/>
      <c r="J36" s="244"/>
      <c r="K36" s="244"/>
      <c r="L36" s="244">
        <f>SUM(L18:L35)</f>
        <v>0</v>
      </c>
      <c r="M36" s="245">
        <f>SUM(M18:M35)</f>
        <v>0</v>
      </c>
      <c r="N36" s="245">
        <f>SUM(N18:N35)</f>
        <v>0</v>
      </c>
      <c r="O36" s="244">
        <f>SUM(O18:O35)</f>
        <v>0</v>
      </c>
      <c r="P36" s="256">
        <f>SUM(P18:P35)</f>
        <v>0</v>
      </c>
      <c r="Q36" s="232"/>
      <c r="R36" s="232"/>
      <c r="S36" s="232"/>
      <c r="T36" s="232"/>
      <c r="U36" s="232"/>
      <c r="V36" s="232"/>
      <c r="W36" s="232"/>
      <c r="X36" s="232"/>
    </row>
    <row r="37" spans="1:24" s="210" customFormat="1" ht="15" customHeight="1" thickBot="1">
      <c r="A37" s="246"/>
      <c r="B37" s="247"/>
      <c r="C37" s="247" t="s">
        <v>146</v>
      </c>
      <c r="D37" s="248" t="s">
        <v>147</v>
      </c>
      <c r="E37" s="249"/>
      <c r="F37" s="247"/>
      <c r="G37" s="247"/>
      <c r="H37" s="247"/>
      <c r="I37" s="247"/>
      <c r="J37" s="247"/>
      <c r="K37" s="247"/>
      <c r="L37" s="227"/>
      <c r="M37" s="234"/>
      <c r="N37" s="234">
        <f>ROUND(N36*0.05,2)</f>
        <v>0</v>
      </c>
      <c r="O37" s="183"/>
      <c r="P37" s="257">
        <f>SUM(N37:O37)</f>
        <v>0</v>
      </c>
      <c r="Q37" s="232"/>
      <c r="R37" s="232"/>
      <c r="S37" s="232"/>
      <c r="T37" s="232"/>
      <c r="U37" s="232"/>
      <c r="V37" s="232"/>
      <c r="W37" s="232"/>
      <c r="X37" s="232"/>
    </row>
    <row r="38" spans="1:24" s="210" customFormat="1" ht="17.25" customHeight="1" thickBot="1">
      <c r="A38" s="250"/>
      <c r="B38" s="251"/>
      <c r="C38" s="241" t="s">
        <v>141</v>
      </c>
      <c r="D38" s="252" t="s">
        <v>142</v>
      </c>
      <c r="E38" s="253"/>
      <c r="F38" s="251"/>
      <c r="G38" s="251"/>
      <c r="H38" s="251"/>
      <c r="I38" s="251"/>
      <c r="J38" s="251"/>
      <c r="K38" s="251"/>
      <c r="L38" s="244">
        <f>SUM(L36)</f>
        <v>0</v>
      </c>
      <c r="M38" s="245">
        <f>SUM(M36)</f>
        <v>0</v>
      </c>
      <c r="N38" s="245">
        <f>SUM(N36:N37)</f>
        <v>0</v>
      </c>
      <c r="O38" s="245">
        <f>SUM(O36)</f>
        <v>0</v>
      </c>
      <c r="P38" s="258">
        <f>P36+P37</f>
        <v>0</v>
      </c>
      <c r="Q38" s="232"/>
      <c r="R38" s="232"/>
      <c r="S38" s="232"/>
      <c r="T38" s="232"/>
      <c r="U38" s="232"/>
      <c r="V38" s="232"/>
      <c r="W38" s="232"/>
      <c r="X38" s="232"/>
    </row>
    <row r="39" spans="1:24" s="210" customFormat="1" ht="18" customHeight="1">
      <c r="A39" s="254"/>
      <c r="B39" s="254"/>
      <c r="C39" s="254"/>
      <c r="D39" s="254"/>
      <c r="E39" s="254"/>
      <c r="F39" s="254"/>
      <c r="G39" s="254"/>
      <c r="H39" s="254"/>
      <c r="I39" s="254"/>
      <c r="J39" s="254"/>
      <c r="K39" s="254"/>
      <c r="L39" s="254"/>
      <c r="M39" s="254"/>
      <c r="N39" s="254"/>
      <c r="O39" s="254"/>
      <c r="P39" s="254"/>
      <c r="Q39" s="232"/>
      <c r="R39" s="232"/>
      <c r="S39" s="232"/>
      <c r="T39" s="232"/>
      <c r="U39" s="232"/>
      <c r="V39" s="232"/>
      <c r="W39" s="232"/>
      <c r="X39" s="232"/>
    </row>
    <row r="40" spans="1:24" s="210" customFormat="1" ht="18" customHeight="1">
      <c r="A40" s="254"/>
      <c r="B40" s="254"/>
      <c r="C40" s="254"/>
      <c r="D40" s="254"/>
      <c r="E40" s="254"/>
      <c r="F40" s="254"/>
      <c r="G40" s="254"/>
      <c r="H40" s="254"/>
      <c r="I40" s="254"/>
      <c r="J40" s="254"/>
      <c r="K40" s="254"/>
      <c r="L40" s="254"/>
      <c r="M40" s="254"/>
      <c r="N40" s="254"/>
      <c r="O40" s="254"/>
      <c r="P40" s="254"/>
      <c r="Q40" s="232"/>
      <c r="R40" s="232"/>
      <c r="S40" s="232"/>
      <c r="T40" s="232"/>
      <c r="U40" s="232"/>
      <c r="V40" s="232"/>
      <c r="W40" s="232"/>
      <c r="X40" s="232"/>
    </row>
    <row r="41" spans="1:24" s="210" customFormat="1" ht="15" customHeight="1">
      <c r="A41" s="212"/>
      <c r="B41" s="696" t="s">
        <v>2195</v>
      </c>
      <c r="C41" s="254"/>
      <c r="D41" s="254"/>
      <c r="E41" s="254"/>
      <c r="F41" s="254"/>
      <c r="G41" s="254"/>
      <c r="H41" s="254"/>
      <c r="I41" s="254"/>
      <c r="J41" s="254"/>
      <c r="K41" s="254"/>
      <c r="L41" s="254"/>
      <c r="M41" s="254"/>
      <c r="N41" s="254"/>
      <c r="O41" s="254"/>
      <c r="P41" s="254"/>
      <c r="Q41" s="232"/>
      <c r="R41" s="232"/>
      <c r="S41" s="232"/>
      <c r="T41" s="232"/>
      <c r="U41" s="232"/>
      <c r="V41" s="232"/>
      <c r="W41" s="232"/>
      <c r="X41" s="232"/>
    </row>
    <row r="42" spans="1:24" s="210" customFormat="1" ht="13.5" customHeight="1">
      <c r="A42" s="212"/>
      <c r="B42" s="255"/>
      <c r="C42" s="255"/>
      <c r="D42" s="212"/>
      <c r="E42" s="212"/>
      <c r="F42" s="212"/>
      <c r="G42" s="212"/>
      <c r="H42" s="212"/>
      <c r="I42" s="212"/>
      <c r="J42" s="212"/>
      <c r="K42" s="212"/>
      <c r="L42" s="212"/>
      <c r="M42" s="212"/>
      <c r="N42" s="212"/>
      <c r="O42" s="212"/>
      <c r="P42" s="212"/>
      <c r="Q42" s="232"/>
      <c r="R42" s="232"/>
      <c r="S42" s="232"/>
      <c r="T42" s="232"/>
      <c r="U42" s="232"/>
      <c r="V42" s="232"/>
      <c r="W42" s="232"/>
      <c r="X42" s="232"/>
    </row>
    <row r="43" spans="1:24" s="210" customFormat="1" ht="15" customHeight="1">
      <c r="A43" s="212"/>
      <c r="B43" s="255" t="s">
        <v>1517</v>
      </c>
      <c r="C43" s="255"/>
      <c r="D43" s="212"/>
      <c r="E43" s="212"/>
      <c r="F43" s="212"/>
      <c r="G43" s="212"/>
      <c r="H43" s="212"/>
      <c r="I43" s="212"/>
      <c r="J43" s="212"/>
      <c r="K43" s="212"/>
      <c r="L43" s="212"/>
      <c r="M43" s="212"/>
      <c r="N43" s="212"/>
      <c r="O43" s="212"/>
      <c r="P43" s="212"/>
      <c r="Q43" s="232"/>
      <c r="R43" s="232"/>
      <c r="S43" s="232"/>
      <c r="T43" s="232"/>
      <c r="U43" s="232"/>
      <c r="V43" s="232"/>
      <c r="W43" s="232"/>
      <c r="X43" s="232"/>
    </row>
    <row r="44" spans="1:24" s="210" customFormat="1" ht="18" customHeight="1">
      <c r="A44" s="254"/>
      <c r="B44" s="254"/>
      <c r="C44" s="254"/>
      <c r="D44" s="254"/>
      <c r="E44" s="254"/>
      <c r="F44" s="254"/>
      <c r="G44" s="254"/>
      <c r="H44" s="254"/>
      <c r="I44" s="254"/>
      <c r="J44" s="254"/>
      <c r="K44" s="254"/>
      <c r="L44" s="254"/>
      <c r="M44" s="254"/>
      <c r="N44" s="254"/>
      <c r="O44" s="254"/>
      <c r="P44" s="254"/>
      <c r="Q44" s="232"/>
      <c r="R44" s="232"/>
      <c r="S44" s="232"/>
      <c r="T44" s="232"/>
      <c r="U44" s="232"/>
      <c r="V44" s="232"/>
      <c r="W44" s="232"/>
      <c r="X44" s="232"/>
    </row>
    <row r="45" spans="1:24" s="210" customFormat="1" ht="18" customHeight="1">
      <c r="A45" s="212"/>
      <c r="B45" s="254"/>
      <c r="C45" s="254"/>
      <c r="D45" s="254"/>
      <c r="E45" s="254"/>
      <c r="F45" s="254"/>
      <c r="G45" s="254"/>
      <c r="H45" s="254"/>
      <c r="I45" s="254"/>
      <c r="J45" s="254"/>
      <c r="K45" s="254"/>
      <c r="L45" s="254"/>
      <c r="M45" s="254"/>
      <c r="N45" s="254"/>
      <c r="O45" s="254"/>
      <c r="P45" s="254"/>
      <c r="Q45" s="232"/>
      <c r="R45" s="232"/>
      <c r="S45" s="232"/>
      <c r="T45" s="232"/>
      <c r="U45" s="232"/>
      <c r="V45" s="232"/>
      <c r="W45" s="232"/>
      <c r="X45" s="232"/>
    </row>
    <row r="46" spans="1:24" s="210" customFormat="1" ht="18" customHeight="1">
      <c r="A46" s="212"/>
      <c r="B46" s="255"/>
      <c r="C46" s="255"/>
      <c r="D46" s="212"/>
      <c r="E46" s="212"/>
      <c r="F46" s="212"/>
      <c r="G46" s="212"/>
      <c r="H46" s="212"/>
      <c r="I46" s="212"/>
      <c r="J46" s="212"/>
      <c r="K46" s="212"/>
      <c r="L46" s="212"/>
      <c r="M46" s="212"/>
      <c r="N46" s="212"/>
      <c r="O46" s="212"/>
      <c r="P46" s="212"/>
      <c r="Q46" s="232"/>
      <c r="R46" s="232"/>
      <c r="S46" s="232"/>
      <c r="T46" s="232"/>
      <c r="U46" s="232"/>
      <c r="V46" s="232"/>
      <c r="W46" s="232"/>
      <c r="X46" s="232"/>
    </row>
    <row r="47" spans="1:24" s="210" customFormat="1" ht="18" customHeight="1">
      <c r="A47" s="212"/>
      <c r="B47" s="212"/>
      <c r="C47" s="212"/>
      <c r="D47" s="212"/>
      <c r="E47" s="212"/>
      <c r="F47" s="212"/>
      <c r="G47" s="212"/>
      <c r="H47" s="212"/>
      <c r="I47" s="212"/>
      <c r="J47" s="212"/>
      <c r="K47" s="212"/>
      <c r="L47" s="212"/>
      <c r="M47" s="212"/>
      <c r="N47" s="212"/>
      <c r="O47" s="212"/>
      <c r="P47" s="212"/>
      <c r="Q47" s="232"/>
      <c r="R47" s="232"/>
      <c r="S47" s="232"/>
      <c r="T47" s="232"/>
      <c r="U47" s="232"/>
      <c r="V47" s="232"/>
      <c r="W47" s="232"/>
      <c r="X47" s="232"/>
    </row>
    <row r="48" spans="1:24" s="210" customFormat="1" ht="18" customHeight="1">
      <c r="A48" s="212"/>
      <c r="B48" s="212"/>
      <c r="C48" s="212"/>
      <c r="D48" s="212"/>
      <c r="E48" s="212"/>
      <c r="F48" s="212"/>
      <c r="G48" s="212"/>
      <c r="H48" s="212"/>
      <c r="I48" s="212"/>
      <c r="J48" s="212"/>
      <c r="K48" s="212"/>
      <c r="L48" s="212"/>
      <c r="M48" s="212"/>
      <c r="N48" s="212"/>
      <c r="O48" s="212"/>
      <c r="P48" s="212"/>
      <c r="Q48" s="232"/>
      <c r="R48" s="232"/>
      <c r="S48" s="232"/>
      <c r="T48" s="232"/>
      <c r="U48" s="232"/>
      <c r="V48" s="232"/>
      <c r="W48" s="232"/>
      <c r="X48" s="232"/>
    </row>
    <row r="49" spans="1:24" s="210" customFormat="1" ht="18" customHeight="1">
      <c r="A49" s="212"/>
      <c r="B49" s="212"/>
      <c r="C49" s="212"/>
      <c r="D49" s="212"/>
      <c r="E49" s="212"/>
      <c r="F49" s="212"/>
      <c r="G49" s="212"/>
      <c r="H49" s="212"/>
      <c r="I49" s="212"/>
      <c r="J49" s="212"/>
      <c r="K49" s="212"/>
      <c r="L49" s="212"/>
      <c r="M49" s="212"/>
      <c r="N49" s="212"/>
      <c r="O49" s="212"/>
      <c r="P49" s="212"/>
      <c r="Q49" s="232"/>
      <c r="R49" s="232"/>
      <c r="S49" s="232"/>
      <c r="T49" s="232"/>
      <c r="U49" s="232"/>
      <c r="V49" s="232"/>
      <c r="W49" s="232"/>
      <c r="X49" s="232"/>
    </row>
    <row r="50" spans="17:24" s="210" customFormat="1" ht="18" customHeight="1">
      <c r="Q50" s="232"/>
      <c r="R50" s="232"/>
      <c r="S50" s="232"/>
      <c r="T50" s="232"/>
      <c r="U50" s="232"/>
      <c r="V50" s="232"/>
      <c r="W50" s="232"/>
      <c r="X50" s="232"/>
    </row>
    <row r="51" spans="17:24" s="210" customFormat="1" ht="14.25">
      <c r="Q51" s="232"/>
      <c r="R51" s="232"/>
      <c r="S51" s="232"/>
      <c r="T51" s="232"/>
      <c r="U51" s="232"/>
      <c r="V51" s="232"/>
      <c r="W51" s="232"/>
      <c r="X51" s="232"/>
    </row>
    <row r="52" spans="17:24" s="210" customFormat="1" ht="14.25">
      <c r="Q52" s="232"/>
      <c r="R52" s="232"/>
      <c r="S52" s="232"/>
      <c r="T52" s="232"/>
      <c r="U52" s="232"/>
      <c r="V52" s="232"/>
      <c r="W52" s="232"/>
      <c r="X52" s="232"/>
    </row>
    <row r="53" spans="17:24" s="210" customFormat="1" ht="14.25">
      <c r="Q53" s="232"/>
      <c r="R53" s="232"/>
      <c r="S53" s="232"/>
      <c r="T53" s="232"/>
      <c r="U53" s="232"/>
      <c r="V53" s="232"/>
      <c r="W53" s="232"/>
      <c r="X53" s="232"/>
    </row>
    <row r="54" spans="17:24" s="210" customFormat="1" ht="14.25">
      <c r="Q54" s="232"/>
      <c r="R54" s="232"/>
      <c r="S54" s="232"/>
      <c r="T54" s="232"/>
      <c r="U54" s="232"/>
      <c r="V54" s="232"/>
      <c r="W54" s="232"/>
      <c r="X54" s="232"/>
    </row>
    <row r="55" spans="17:24" s="210" customFormat="1" ht="14.25">
      <c r="Q55" s="232"/>
      <c r="R55" s="232"/>
      <c r="S55" s="232"/>
      <c r="T55" s="232"/>
      <c r="U55" s="232"/>
      <c r="V55" s="232"/>
      <c r="W55" s="232"/>
      <c r="X55" s="232"/>
    </row>
    <row r="56" spans="17:24" s="210" customFormat="1" ht="14.25">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ht="12.75">
      <c r="Q77" s="221"/>
      <c r="R77" s="221"/>
      <c r="S77" s="221"/>
      <c r="T77" s="221"/>
      <c r="U77" s="221"/>
      <c r="V77" s="221"/>
      <c r="W77" s="221"/>
      <c r="X77" s="221"/>
    </row>
    <row r="78" spans="17:24" ht="12.75">
      <c r="Q78" s="221"/>
      <c r="R78" s="221"/>
      <c r="S78" s="221"/>
      <c r="T78" s="221"/>
      <c r="U78" s="221"/>
      <c r="V78" s="221"/>
      <c r="W78" s="221"/>
      <c r="X78" s="221"/>
    </row>
    <row r="79" spans="17:24" ht="12.75">
      <c r="Q79" s="221"/>
      <c r="R79" s="221"/>
      <c r="S79" s="221"/>
      <c r="T79" s="221"/>
      <c r="U79" s="221"/>
      <c r="V79" s="221"/>
      <c r="W79" s="221"/>
      <c r="X79" s="221"/>
    </row>
    <row r="80" spans="17:24" ht="12.75">
      <c r="Q80" s="221"/>
      <c r="R80" s="221"/>
      <c r="S80" s="221"/>
      <c r="T80" s="221"/>
      <c r="U80" s="221"/>
      <c r="V80" s="221"/>
      <c r="W80" s="221"/>
      <c r="X80" s="221"/>
    </row>
    <row r="81" spans="17:24" ht="12.75">
      <c r="Q81" s="221"/>
      <c r="R81" s="221"/>
      <c r="S81" s="221"/>
      <c r="T81" s="221"/>
      <c r="U81" s="221"/>
      <c r="V81" s="221"/>
      <c r="W81" s="221"/>
      <c r="X81" s="221"/>
    </row>
    <row r="82" spans="17:24" ht="12.75">
      <c r="Q82" s="221"/>
      <c r="R82" s="221"/>
      <c r="S82" s="221"/>
      <c r="T82" s="221"/>
      <c r="U82" s="221"/>
      <c r="V82" s="221"/>
      <c r="W82" s="221"/>
      <c r="X82" s="221"/>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sheetData>
  <sheetProtection/>
  <mergeCells count="23">
    <mergeCell ref="B36:C36"/>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1" right="0.21" top="1" bottom="0.59" header="0.78" footer="0.39"/>
  <pageSetup horizontalDpi="600" verticalDpi="600" orientation="landscape" paperSize="9" scale="90"/>
  <headerFooter alignWithMargins="0">
    <oddHeader>&amp;C&amp;8lapa &amp;P</oddHeader>
    <oddFooter>&amp;R&amp;8Lokālā tāme Nr.2-7</oddFooter>
  </headerFooter>
</worksheet>
</file>

<file path=xl/worksheets/sheet13.xml><?xml version="1.0" encoding="utf-8"?>
<worksheet xmlns="http://schemas.openxmlformats.org/spreadsheetml/2006/main" xmlns:r="http://schemas.openxmlformats.org/officeDocument/2006/relationships">
  <sheetPr>
    <tabColor indexed="13"/>
  </sheetPr>
  <dimension ref="A1:X218"/>
  <sheetViews>
    <sheetView zoomScale="75" zoomScaleNormal="75" workbookViewId="0" topLeftCell="A1">
      <selection activeCell="F6" sqref="F6"/>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1000</v>
      </c>
      <c r="B3" s="758"/>
      <c r="C3" s="758"/>
      <c r="D3" s="758"/>
      <c r="E3" s="758"/>
      <c r="F3" s="758"/>
      <c r="G3" s="758"/>
      <c r="H3" s="758"/>
      <c r="I3" s="758"/>
      <c r="J3" s="758"/>
      <c r="K3" s="758"/>
      <c r="L3" s="758"/>
      <c r="M3" s="758"/>
      <c r="N3" s="758"/>
      <c r="O3" s="758"/>
      <c r="P3" s="758"/>
    </row>
    <row r="4" spans="1:16" s="210" customFormat="1" ht="15">
      <c r="A4" s="759" t="s">
        <v>934</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P37</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33" customHeight="1">
      <c r="A18" s="365">
        <v>1</v>
      </c>
      <c r="B18" s="410" t="s">
        <v>1001</v>
      </c>
      <c r="C18" s="409" t="s">
        <v>1002</v>
      </c>
      <c r="D18" s="366" t="s">
        <v>1800</v>
      </c>
      <c r="E18" s="354">
        <v>1</v>
      </c>
      <c r="F18" s="367"/>
      <c r="G18" s="183"/>
      <c r="H18" s="230"/>
      <c r="I18" s="356"/>
      <c r="J18" s="336"/>
      <c r="K18" s="230"/>
      <c r="L18" s="183"/>
      <c r="M18" s="183"/>
      <c r="N18" s="183"/>
      <c r="O18" s="183"/>
      <c r="P18" s="231"/>
    </row>
    <row r="19" spans="1:16" s="232" customFormat="1" ht="18.75" customHeight="1">
      <c r="A19" s="365">
        <v>2</v>
      </c>
      <c r="B19" s="410" t="s">
        <v>1003</v>
      </c>
      <c r="C19" s="409" t="s">
        <v>1004</v>
      </c>
      <c r="D19" s="366" t="s">
        <v>1800</v>
      </c>
      <c r="E19" s="354">
        <v>1</v>
      </c>
      <c r="F19" s="367"/>
      <c r="G19" s="183"/>
      <c r="H19" s="230"/>
      <c r="I19" s="356"/>
      <c r="J19" s="336"/>
      <c r="K19" s="230"/>
      <c r="L19" s="183"/>
      <c r="M19" s="183"/>
      <c r="N19" s="183"/>
      <c r="O19" s="183"/>
      <c r="P19" s="231"/>
    </row>
    <row r="20" spans="1:16" s="232" customFormat="1" ht="31.5" customHeight="1">
      <c r="A20" s="365">
        <v>3</v>
      </c>
      <c r="B20" s="410" t="s">
        <v>1005</v>
      </c>
      <c r="C20" s="409" t="s">
        <v>1006</v>
      </c>
      <c r="D20" s="366"/>
      <c r="E20" s="354"/>
      <c r="F20" s="367"/>
      <c r="G20" s="183"/>
      <c r="H20" s="230"/>
      <c r="I20" s="356"/>
      <c r="J20" s="336"/>
      <c r="K20" s="230"/>
      <c r="L20" s="183"/>
      <c r="M20" s="183"/>
      <c r="N20" s="183"/>
      <c r="O20" s="183"/>
      <c r="P20" s="231"/>
    </row>
    <row r="21" spans="1:16" s="232" customFormat="1" ht="31.5" customHeight="1">
      <c r="A21" s="365"/>
      <c r="B21" s="410"/>
      <c r="C21" s="409" t="s">
        <v>1007</v>
      </c>
      <c r="D21" s="366" t="s">
        <v>1800</v>
      </c>
      <c r="E21" s="354">
        <v>1</v>
      </c>
      <c r="F21" s="367"/>
      <c r="G21" s="183"/>
      <c r="H21" s="230"/>
      <c r="I21" s="356"/>
      <c r="J21" s="336"/>
      <c r="K21" s="230"/>
      <c r="L21" s="183"/>
      <c r="M21" s="183"/>
      <c r="N21" s="183"/>
      <c r="O21" s="183"/>
      <c r="P21" s="231"/>
    </row>
    <row r="22" spans="1:16" s="232" customFormat="1" ht="31.5" customHeight="1">
      <c r="A22" s="357">
        <v>4</v>
      </c>
      <c r="B22" s="369" t="s">
        <v>1008</v>
      </c>
      <c r="C22" s="409" t="s">
        <v>1009</v>
      </c>
      <c r="D22" s="366" t="s">
        <v>1782</v>
      </c>
      <c r="E22" s="354">
        <v>14</v>
      </c>
      <c r="F22" s="367"/>
      <c r="G22" s="183"/>
      <c r="H22" s="230"/>
      <c r="I22" s="356"/>
      <c r="J22" s="336"/>
      <c r="K22" s="230"/>
      <c r="L22" s="183"/>
      <c r="M22" s="183"/>
      <c r="N22" s="183"/>
      <c r="O22" s="183"/>
      <c r="P22" s="231"/>
    </row>
    <row r="23" spans="1:16" s="232" customFormat="1" ht="18.75" customHeight="1">
      <c r="A23" s="357">
        <v>5</v>
      </c>
      <c r="B23" s="369" t="s">
        <v>1010</v>
      </c>
      <c r="C23" s="409" t="s">
        <v>1011</v>
      </c>
      <c r="D23" s="366" t="s">
        <v>1782</v>
      </c>
      <c r="E23" s="354">
        <v>14</v>
      </c>
      <c r="F23" s="367"/>
      <c r="G23" s="183"/>
      <c r="H23" s="230"/>
      <c r="I23" s="356"/>
      <c r="J23" s="336"/>
      <c r="K23" s="230"/>
      <c r="L23" s="183"/>
      <c r="M23" s="183"/>
      <c r="N23" s="183"/>
      <c r="O23" s="183"/>
      <c r="P23" s="231"/>
    </row>
    <row r="24" spans="1:16" s="232" customFormat="1" ht="18.75" customHeight="1">
      <c r="A24" s="357">
        <v>6</v>
      </c>
      <c r="B24" s="369" t="s">
        <v>1012</v>
      </c>
      <c r="C24" s="409" t="s">
        <v>1013</v>
      </c>
      <c r="D24" s="366" t="s">
        <v>1782</v>
      </c>
      <c r="E24" s="354">
        <v>14</v>
      </c>
      <c r="F24" s="367"/>
      <c r="G24" s="183"/>
      <c r="H24" s="230"/>
      <c r="I24" s="356"/>
      <c r="J24" s="336"/>
      <c r="K24" s="230"/>
      <c r="L24" s="183"/>
      <c r="M24" s="183"/>
      <c r="N24" s="183"/>
      <c r="O24" s="183"/>
      <c r="P24" s="231"/>
    </row>
    <row r="25" spans="1:16" s="232" customFormat="1" ht="29.25" customHeight="1">
      <c r="A25" s="357">
        <v>7</v>
      </c>
      <c r="B25" s="369" t="s">
        <v>1010</v>
      </c>
      <c r="C25" s="409" t="s">
        <v>1014</v>
      </c>
      <c r="D25" s="366" t="s">
        <v>1782</v>
      </c>
      <c r="E25" s="354">
        <v>1</v>
      </c>
      <c r="F25" s="367"/>
      <c r="G25" s="183"/>
      <c r="H25" s="230"/>
      <c r="I25" s="356"/>
      <c r="J25" s="336"/>
      <c r="K25" s="230"/>
      <c r="L25" s="183"/>
      <c r="M25" s="183"/>
      <c r="N25" s="183"/>
      <c r="O25" s="183"/>
      <c r="P25" s="231"/>
    </row>
    <row r="26" spans="1:16" s="232" customFormat="1" ht="30.75" customHeight="1">
      <c r="A26" s="357">
        <v>8</v>
      </c>
      <c r="B26" s="369" t="s">
        <v>1010</v>
      </c>
      <c r="C26" s="409" t="s">
        <v>1027</v>
      </c>
      <c r="D26" s="366" t="s">
        <v>1782</v>
      </c>
      <c r="E26" s="354">
        <v>1</v>
      </c>
      <c r="F26" s="367"/>
      <c r="G26" s="183"/>
      <c r="H26" s="230"/>
      <c r="I26" s="356"/>
      <c r="J26" s="336"/>
      <c r="K26" s="230"/>
      <c r="L26" s="183"/>
      <c r="M26" s="183"/>
      <c r="N26" s="183"/>
      <c r="O26" s="183"/>
      <c r="P26" s="231"/>
    </row>
    <row r="27" spans="1:16" s="232" customFormat="1" ht="18.75" customHeight="1">
      <c r="A27" s="357">
        <v>9</v>
      </c>
      <c r="B27" s="369" t="s">
        <v>1015</v>
      </c>
      <c r="C27" s="409" t="s">
        <v>1016</v>
      </c>
      <c r="D27" s="366" t="s">
        <v>144</v>
      </c>
      <c r="E27" s="354">
        <v>600</v>
      </c>
      <c r="F27" s="367"/>
      <c r="G27" s="183"/>
      <c r="H27" s="230"/>
      <c r="I27" s="356"/>
      <c r="J27" s="336"/>
      <c r="K27" s="230"/>
      <c r="L27" s="183"/>
      <c r="M27" s="183"/>
      <c r="N27" s="183"/>
      <c r="O27" s="183"/>
      <c r="P27" s="231"/>
    </row>
    <row r="28" spans="1:16" s="232" customFormat="1" ht="18.75" customHeight="1">
      <c r="A28" s="357">
        <v>10</v>
      </c>
      <c r="B28" s="369" t="s">
        <v>1017</v>
      </c>
      <c r="C28" s="409" t="s">
        <v>1018</v>
      </c>
      <c r="D28" s="366" t="s">
        <v>144</v>
      </c>
      <c r="E28" s="354">
        <v>600</v>
      </c>
      <c r="F28" s="367"/>
      <c r="G28" s="183"/>
      <c r="H28" s="230"/>
      <c r="I28" s="356"/>
      <c r="J28" s="336"/>
      <c r="K28" s="230"/>
      <c r="L28" s="183"/>
      <c r="M28" s="183"/>
      <c r="N28" s="183"/>
      <c r="O28" s="183"/>
      <c r="P28" s="231"/>
    </row>
    <row r="29" spans="1:16" s="232" customFormat="1" ht="18.75" customHeight="1">
      <c r="A29" s="578">
        <v>11</v>
      </c>
      <c r="B29" s="608" t="s">
        <v>1017</v>
      </c>
      <c r="C29" s="609" t="s">
        <v>1019</v>
      </c>
      <c r="D29" s="610" t="s">
        <v>144</v>
      </c>
      <c r="E29" s="611">
        <v>20</v>
      </c>
      <c r="F29" s="601"/>
      <c r="G29" s="190"/>
      <c r="H29" s="238"/>
      <c r="I29" s="583"/>
      <c r="J29" s="464"/>
      <c r="K29" s="238"/>
      <c r="L29" s="190"/>
      <c r="M29" s="190"/>
      <c r="N29" s="190"/>
      <c r="O29" s="190"/>
      <c r="P29" s="239"/>
    </row>
    <row r="30" spans="1:16" s="232" customFormat="1" ht="18.75" customHeight="1">
      <c r="A30" s="357">
        <v>12</v>
      </c>
      <c r="B30" s="369" t="s">
        <v>1020</v>
      </c>
      <c r="C30" s="409" t="s">
        <v>1021</v>
      </c>
      <c r="D30" s="366" t="s">
        <v>1800</v>
      </c>
      <c r="E30" s="354">
        <v>1</v>
      </c>
      <c r="F30" s="367"/>
      <c r="G30" s="183"/>
      <c r="H30" s="230"/>
      <c r="I30" s="356"/>
      <c r="J30" s="336"/>
      <c r="K30" s="230"/>
      <c r="L30" s="183"/>
      <c r="M30" s="183"/>
      <c r="N30" s="183"/>
      <c r="O30" s="183"/>
      <c r="P30" s="231"/>
    </row>
    <row r="31" spans="1:16" s="232" customFormat="1" ht="18.75" customHeight="1">
      <c r="A31" s="357">
        <v>13</v>
      </c>
      <c r="B31" s="369" t="s">
        <v>1022</v>
      </c>
      <c r="C31" s="409" t="s">
        <v>1023</v>
      </c>
      <c r="D31" s="366" t="s">
        <v>1782</v>
      </c>
      <c r="E31" s="354">
        <v>3</v>
      </c>
      <c r="F31" s="367"/>
      <c r="G31" s="183"/>
      <c r="H31" s="230"/>
      <c r="I31" s="356"/>
      <c r="J31" s="336"/>
      <c r="K31" s="230"/>
      <c r="L31" s="183"/>
      <c r="M31" s="183"/>
      <c r="N31" s="183"/>
      <c r="O31" s="183"/>
      <c r="P31" s="231"/>
    </row>
    <row r="32" spans="1:16" s="232" customFormat="1" ht="18.75" customHeight="1">
      <c r="A32" s="357">
        <v>14</v>
      </c>
      <c r="B32" s="369" t="s">
        <v>1024</v>
      </c>
      <c r="C32" s="409" t="s">
        <v>997</v>
      </c>
      <c r="D32" s="366" t="s">
        <v>144</v>
      </c>
      <c r="E32" s="354">
        <v>400</v>
      </c>
      <c r="F32" s="367"/>
      <c r="G32" s="183"/>
      <c r="H32" s="230"/>
      <c r="I32" s="356"/>
      <c r="J32" s="336"/>
      <c r="K32" s="230"/>
      <c r="L32" s="183"/>
      <c r="M32" s="183"/>
      <c r="N32" s="183"/>
      <c r="O32" s="183"/>
      <c r="P32" s="231"/>
    </row>
    <row r="33" spans="1:16" s="232" customFormat="1" ht="18.75" customHeight="1">
      <c r="A33" s="357">
        <v>15</v>
      </c>
      <c r="B33" s="369" t="s">
        <v>1025</v>
      </c>
      <c r="C33" s="409" t="s">
        <v>998</v>
      </c>
      <c r="D33" s="366" t="s">
        <v>144</v>
      </c>
      <c r="E33" s="354">
        <v>100</v>
      </c>
      <c r="F33" s="367"/>
      <c r="G33" s="183"/>
      <c r="H33" s="230"/>
      <c r="I33" s="356"/>
      <c r="J33" s="336"/>
      <c r="K33" s="230"/>
      <c r="L33" s="183"/>
      <c r="M33" s="183"/>
      <c r="N33" s="183"/>
      <c r="O33" s="183"/>
      <c r="P33" s="231"/>
    </row>
    <row r="34" spans="1:16" s="232" customFormat="1" ht="18.75" customHeight="1" thickBot="1">
      <c r="A34" s="357">
        <v>16</v>
      </c>
      <c r="B34" s="369" t="s">
        <v>1807</v>
      </c>
      <c r="C34" s="409" t="s">
        <v>999</v>
      </c>
      <c r="D34" s="366" t="s">
        <v>1026</v>
      </c>
      <c r="E34" s="354">
        <v>1</v>
      </c>
      <c r="F34" s="367"/>
      <c r="G34" s="183"/>
      <c r="H34" s="230"/>
      <c r="I34" s="356"/>
      <c r="J34" s="336"/>
      <c r="K34" s="230"/>
      <c r="L34" s="183"/>
      <c r="M34" s="183"/>
      <c r="N34" s="183"/>
      <c r="O34" s="183"/>
      <c r="P34" s="231"/>
    </row>
    <row r="35" spans="1:24" s="210" customFormat="1" ht="18" customHeight="1" thickBot="1">
      <c r="A35" s="240"/>
      <c r="B35" s="769" t="s">
        <v>145</v>
      </c>
      <c r="C35" s="769"/>
      <c r="D35" s="242" t="s">
        <v>142</v>
      </c>
      <c r="E35" s="243"/>
      <c r="F35" s="244"/>
      <c r="G35" s="244"/>
      <c r="H35" s="244"/>
      <c r="I35" s="244"/>
      <c r="J35" s="244"/>
      <c r="K35" s="244"/>
      <c r="L35" s="244">
        <f>SUM(L18:L34)</f>
        <v>0</v>
      </c>
      <c r="M35" s="245">
        <f>SUM(M18:M34)</f>
        <v>0</v>
      </c>
      <c r="N35" s="245">
        <f>SUM(N18:N34)</f>
        <v>0</v>
      </c>
      <c r="O35" s="244">
        <f>SUM(O18:O34)</f>
        <v>0</v>
      </c>
      <c r="P35" s="256">
        <f>SUM(P18:P34)</f>
        <v>0</v>
      </c>
      <c r="Q35" s="232"/>
      <c r="R35" s="232"/>
      <c r="S35" s="232"/>
      <c r="T35" s="232"/>
      <c r="U35" s="232"/>
      <c r="V35" s="232"/>
      <c r="W35" s="232"/>
      <c r="X35" s="232"/>
    </row>
    <row r="36" spans="1:24" s="210" customFormat="1" ht="15" customHeight="1" thickBot="1">
      <c r="A36" s="246"/>
      <c r="B36" s="247"/>
      <c r="C36" s="247" t="s">
        <v>146</v>
      </c>
      <c r="D36" s="248" t="s">
        <v>147</v>
      </c>
      <c r="E36" s="249"/>
      <c r="F36" s="247"/>
      <c r="G36" s="247"/>
      <c r="H36" s="247"/>
      <c r="I36" s="247"/>
      <c r="J36" s="247"/>
      <c r="K36" s="247"/>
      <c r="L36" s="227"/>
      <c r="M36" s="234"/>
      <c r="N36" s="234">
        <f>ROUND(N35*0.05,2)</f>
        <v>0</v>
      </c>
      <c r="O36" s="183"/>
      <c r="P36" s="257">
        <f>SUM(N36:O36)</f>
        <v>0</v>
      </c>
      <c r="Q36" s="232"/>
      <c r="R36" s="232"/>
      <c r="S36" s="232"/>
      <c r="T36" s="232"/>
      <c r="U36" s="232"/>
      <c r="V36" s="232"/>
      <c r="W36" s="232"/>
      <c r="X36" s="232"/>
    </row>
    <row r="37" spans="1:24" s="210" customFormat="1" ht="17.25" customHeight="1" thickBot="1">
      <c r="A37" s="250"/>
      <c r="B37" s="251"/>
      <c r="C37" s="241" t="s">
        <v>141</v>
      </c>
      <c r="D37" s="252" t="s">
        <v>142</v>
      </c>
      <c r="E37" s="253"/>
      <c r="F37" s="251"/>
      <c r="G37" s="251"/>
      <c r="H37" s="251"/>
      <c r="I37" s="251"/>
      <c r="J37" s="251"/>
      <c r="K37" s="251"/>
      <c r="L37" s="244">
        <f>SUM(L35)</f>
        <v>0</v>
      </c>
      <c r="M37" s="245">
        <f>SUM(M35)</f>
        <v>0</v>
      </c>
      <c r="N37" s="245">
        <f>SUM(N35:N36)</f>
        <v>0</v>
      </c>
      <c r="O37" s="245">
        <f>SUM(O35)</f>
        <v>0</v>
      </c>
      <c r="P37" s="258">
        <f>P35+P36</f>
        <v>0</v>
      </c>
      <c r="Q37" s="232"/>
      <c r="R37" s="232"/>
      <c r="S37" s="232"/>
      <c r="T37" s="232"/>
      <c r="U37" s="232"/>
      <c r="V37" s="232"/>
      <c r="W37" s="232"/>
      <c r="X37" s="232"/>
    </row>
    <row r="38" spans="1:24" s="210" customFormat="1" ht="18" customHeight="1">
      <c r="A38" s="254"/>
      <c r="B38" s="254"/>
      <c r="C38" s="254"/>
      <c r="D38" s="254"/>
      <c r="E38" s="254"/>
      <c r="F38" s="254"/>
      <c r="G38" s="254"/>
      <c r="H38" s="254"/>
      <c r="I38" s="254"/>
      <c r="J38" s="254"/>
      <c r="K38" s="254"/>
      <c r="L38" s="254"/>
      <c r="M38" s="254"/>
      <c r="N38" s="254"/>
      <c r="O38" s="254"/>
      <c r="P38" s="254"/>
      <c r="Q38" s="232"/>
      <c r="R38" s="232"/>
      <c r="S38" s="232"/>
      <c r="T38" s="232"/>
      <c r="U38" s="232"/>
      <c r="V38" s="232"/>
      <c r="W38" s="232"/>
      <c r="X38" s="232"/>
    </row>
    <row r="39" spans="1:24" s="210" customFormat="1" ht="18" customHeight="1">
      <c r="A39" s="254"/>
      <c r="B39" s="254"/>
      <c r="C39" s="254"/>
      <c r="D39" s="254"/>
      <c r="E39" s="254"/>
      <c r="F39" s="254"/>
      <c r="G39" s="254"/>
      <c r="H39" s="254"/>
      <c r="I39" s="254"/>
      <c r="J39" s="254"/>
      <c r="K39" s="254"/>
      <c r="L39" s="254"/>
      <c r="M39" s="254"/>
      <c r="N39" s="254"/>
      <c r="O39" s="254"/>
      <c r="P39" s="254"/>
      <c r="Q39" s="232"/>
      <c r="R39" s="232"/>
      <c r="S39" s="232"/>
      <c r="T39" s="232"/>
      <c r="U39" s="232"/>
      <c r="V39" s="232"/>
      <c r="W39" s="232"/>
      <c r="X39" s="232"/>
    </row>
    <row r="40" spans="1:24" s="210" customFormat="1" ht="15" customHeight="1">
      <c r="A40" s="212"/>
      <c r="B40" s="696" t="s">
        <v>2191</v>
      </c>
      <c r="C40" s="254"/>
      <c r="D40" s="254"/>
      <c r="E40" s="254"/>
      <c r="F40" s="254"/>
      <c r="G40" s="254"/>
      <c r="H40" s="254"/>
      <c r="I40" s="254"/>
      <c r="J40" s="254"/>
      <c r="K40" s="254"/>
      <c r="L40" s="254"/>
      <c r="M40" s="254"/>
      <c r="N40" s="254"/>
      <c r="O40" s="254"/>
      <c r="P40" s="254"/>
      <c r="Q40" s="232"/>
      <c r="R40" s="232"/>
      <c r="S40" s="232"/>
      <c r="T40" s="232"/>
      <c r="U40" s="232"/>
      <c r="V40" s="232"/>
      <c r="W40" s="232"/>
      <c r="X40" s="232"/>
    </row>
    <row r="41" spans="1:24" s="210" customFormat="1" ht="13.5" customHeight="1">
      <c r="A41" s="212"/>
      <c r="B41" s="255"/>
      <c r="C41" s="255"/>
      <c r="D41" s="212"/>
      <c r="E41" s="212"/>
      <c r="F41" s="212"/>
      <c r="G41" s="212"/>
      <c r="H41" s="212"/>
      <c r="I41" s="212"/>
      <c r="J41" s="212"/>
      <c r="K41" s="212"/>
      <c r="L41" s="212"/>
      <c r="M41" s="212"/>
      <c r="N41" s="212"/>
      <c r="O41" s="212"/>
      <c r="P41" s="212"/>
      <c r="Q41" s="232"/>
      <c r="R41" s="232"/>
      <c r="S41" s="232"/>
      <c r="T41" s="232"/>
      <c r="U41" s="232"/>
      <c r="V41" s="232"/>
      <c r="W41" s="232"/>
      <c r="X41" s="232"/>
    </row>
    <row r="42" spans="1:24" s="210" customFormat="1" ht="15" customHeight="1">
      <c r="A42" s="212"/>
      <c r="B42" s="255" t="s">
        <v>1517</v>
      </c>
      <c r="C42" s="255"/>
      <c r="D42" s="212"/>
      <c r="E42" s="212"/>
      <c r="F42" s="212"/>
      <c r="G42" s="212"/>
      <c r="H42" s="212"/>
      <c r="I42" s="212"/>
      <c r="J42" s="212"/>
      <c r="K42" s="212"/>
      <c r="L42" s="212"/>
      <c r="M42" s="212"/>
      <c r="N42" s="212"/>
      <c r="O42" s="212"/>
      <c r="P42" s="212"/>
      <c r="Q42" s="232"/>
      <c r="R42" s="232"/>
      <c r="S42" s="232"/>
      <c r="T42" s="232"/>
      <c r="U42" s="232"/>
      <c r="V42" s="232"/>
      <c r="W42" s="232"/>
      <c r="X42" s="232"/>
    </row>
    <row r="43" spans="1:24" s="210" customFormat="1" ht="18" customHeight="1">
      <c r="A43" s="254"/>
      <c r="B43" s="254"/>
      <c r="C43" s="254"/>
      <c r="D43" s="254"/>
      <c r="E43" s="254"/>
      <c r="F43" s="254"/>
      <c r="G43" s="254"/>
      <c r="H43" s="254"/>
      <c r="I43" s="254"/>
      <c r="J43" s="254"/>
      <c r="K43" s="254"/>
      <c r="L43" s="254"/>
      <c r="M43" s="254"/>
      <c r="N43" s="254"/>
      <c r="O43" s="254"/>
      <c r="P43" s="254"/>
      <c r="Q43" s="232"/>
      <c r="R43" s="232"/>
      <c r="S43" s="232"/>
      <c r="T43" s="232"/>
      <c r="U43" s="232"/>
      <c r="V43" s="232"/>
      <c r="W43" s="232"/>
      <c r="X43" s="232"/>
    </row>
    <row r="44" spans="1:24" s="210" customFormat="1" ht="18" customHeight="1">
      <c r="A44" s="212"/>
      <c r="B44" s="254"/>
      <c r="C44" s="254"/>
      <c r="D44" s="254"/>
      <c r="E44" s="254"/>
      <c r="F44" s="254"/>
      <c r="G44" s="254"/>
      <c r="H44" s="254"/>
      <c r="I44" s="254"/>
      <c r="J44" s="254"/>
      <c r="K44" s="254"/>
      <c r="L44" s="254"/>
      <c r="M44" s="254"/>
      <c r="N44" s="254"/>
      <c r="O44" s="254"/>
      <c r="P44" s="254"/>
      <c r="Q44" s="232"/>
      <c r="R44" s="232"/>
      <c r="S44" s="232"/>
      <c r="T44" s="232"/>
      <c r="U44" s="232"/>
      <c r="V44" s="232"/>
      <c r="W44" s="232"/>
      <c r="X44" s="232"/>
    </row>
    <row r="45" spans="1:24" s="210" customFormat="1" ht="18" customHeight="1">
      <c r="A45" s="212"/>
      <c r="B45" s="255"/>
      <c r="C45" s="255"/>
      <c r="D45" s="212"/>
      <c r="E45" s="212"/>
      <c r="F45" s="212"/>
      <c r="G45" s="212"/>
      <c r="H45" s="212"/>
      <c r="I45" s="212"/>
      <c r="J45" s="212"/>
      <c r="K45" s="212"/>
      <c r="L45" s="212"/>
      <c r="M45" s="212"/>
      <c r="N45" s="212"/>
      <c r="O45" s="212"/>
      <c r="P45" s="212"/>
      <c r="Q45" s="232"/>
      <c r="R45" s="232"/>
      <c r="S45" s="232"/>
      <c r="T45" s="232"/>
      <c r="U45" s="232"/>
      <c r="V45" s="232"/>
      <c r="W45" s="232"/>
      <c r="X45" s="232"/>
    </row>
    <row r="46" spans="1:24" s="210" customFormat="1" ht="18" customHeight="1">
      <c r="A46" s="212"/>
      <c r="B46" s="212"/>
      <c r="C46" s="212"/>
      <c r="D46" s="212"/>
      <c r="E46" s="212"/>
      <c r="F46" s="212"/>
      <c r="G46" s="212"/>
      <c r="H46" s="212"/>
      <c r="I46" s="212"/>
      <c r="J46" s="212"/>
      <c r="K46" s="212"/>
      <c r="L46" s="212"/>
      <c r="M46" s="212"/>
      <c r="N46" s="212"/>
      <c r="O46" s="212"/>
      <c r="P46" s="212"/>
      <c r="Q46" s="232"/>
      <c r="R46" s="232"/>
      <c r="S46" s="232"/>
      <c r="T46" s="232"/>
      <c r="U46" s="232"/>
      <c r="V46" s="232"/>
      <c r="W46" s="232"/>
      <c r="X46" s="232"/>
    </row>
    <row r="47" spans="1:24" s="210" customFormat="1" ht="18" customHeight="1">
      <c r="A47" s="212"/>
      <c r="B47" s="212"/>
      <c r="C47" s="212"/>
      <c r="D47" s="212"/>
      <c r="E47" s="212"/>
      <c r="F47" s="212"/>
      <c r="G47" s="212"/>
      <c r="H47" s="212"/>
      <c r="I47" s="212"/>
      <c r="J47" s="212"/>
      <c r="K47" s="212"/>
      <c r="L47" s="212"/>
      <c r="M47" s="212"/>
      <c r="N47" s="212"/>
      <c r="O47" s="212"/>
      <c r="P47" s="212"/>
      <c r="Q47" s="232"/>
      <c r="R47" s="232"/>
      <c r="S47" s="232"/>
      <c r="T47" s="232"/>
      <c r="U47" s="232"/>
      <c r="V47" s="232"/>
      <c r="W47" s="232"/>
      <c r="X47" s="232"/>
    </row>
    <row r="48" spans="1:24" s="210" customFormat="1" ht="18" customHeight="1">
      <c r="A48" s="212"/>
      <c r="B48" s="212"/>
      <c r="C48" s="212"/>
      <c r="D48" s="212"/>
      <c r="E48" s="212"/>
      <c r="F48" s="212"/>
      <c r="G48" s="212"/>
      <c r="H48" s="212"/>
      <c r="I48" s="212"/>
      <c r="J48" s="212"/>
      <c r="K48" s="212"/>
      <c r="L48" s="212"/>
      <c r="M48" s="212"/>
      <c r="N48" s="212"/>
      <c r="O48" s="212"/>
      <c r="P48" s="212"/>
      <c r="Q48" s="232"/>
      <c r="R48" s="232"/>
      <c r="S48" s="232"/>
      <c r="T48" s="232"/>
      <c r="U48" s="232"/>
      <c r="V48" s="232"/>
      <c r="W48" s="232"/>
      <c r="X48" s="232"/>
    </row>
    <row r="49" spans="17:24" s="210" customFormat="1" ht="18" customHeight="1">
      <c r="Q49" s="232"/>
      <c r="R49" s="232"/>
      <c r="S49" s="232"/>
      <c r="T49" s="232"/>
      <c r="U49" s="232"/>
      <c r="V49" s="232"/>
      <c r="W49" s="232"/>
      <c r="X49" s="232"/>
    </row>
    <row r="50" spans="17:24" s="210" customFormat="1" ht="14.25">
      <c r="Q50" s="232"/>
      <c r="R50" s="232"/>
      <c r="S50" s="232"/>
      <c r="T50" s="232"/>
      <c r="U50" s="232"/>
      <c r="V50" s="232"/>
      <c r="W50" s="232"/>
      <c r="X50" s="232"/>
    </row>
    <row r="51" spans="17:24" s="210" customFormat="1" ht="14.25">
      <c r="Q51" s="232"/>
      <c r="R51" s="232"/>
      <c r="S51" s="232"/>
      <c r="T51" s="232"/>
      <c r="U51" s="232"/>
      <c r="V51" s="232"/>
      <c r="W51" s="232"/>
      <c r="X51" s="232"/>
    </row>
    <row r="52" spans="17:24" s="210" customFormat="1" ht="14.25">
      <c r="Q52" s="232"/>
      <c r="R52" s="232"/>
      <c r="S52" s="232"/>
      <c r="T52" s="232"/>
      <c r="U52" s="232"/>
      <c r="V52" s="232"/>
      <c r="W52" s="232"/>
      <c r="X52" s="232"/>
    </row>
    <row r="53" spans="17:24" s="210" customFormat="1" ht="14.25">
      <c r="Q53" s="232"/>
      <c r="R53" s="232"/>
      <c r="S53" s="232"/>
      <c r="T53" s="232"/>
      <c r="U53" s="232"/>
      <c r="V53" s="232"/>
      <c r="W53" s="232"/>
      <c r="X53" s="232"/>
    </row>
    <row r="54" spans="17:24" s="210" customFormat="1" ht="14.25">
      <c r="Q54" s="232"/>
      <c r="R54" s="232"/>
      <c r="S54" s="232"/>
      <c r="T54" s="232"/>
      <c r="U54" s="232"/>
      <c r="V54" s="232"/>
      <c r="W54" s="232"/>
      <c r="X54" s="232"/>
    </row>
    <row r="55" spans="17:24" s="210" customFormat="1" ht="14.25">
      <c r="Q55" s="232"/>
      <c r="R55" s="232"/>
      <c r="S55" s="232"/>
      <c r="T55" s="232"/>
      <c r="U55" s="232"/>
      <c r="V55" s="232"/>
      <c r="W55" s="232"/>
      <c r="X55" s="232"/>
    </row>
    <row r="56" spans="17:24" s="210" customFormat="1" ht="14.25">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ht="12.75">
      <c r="Q76" s="221"/>
      <c r="R76" s="221"/>
      <c r="S76" s="221"/>
      <c r="T76" s="221"/>
      <c r="U76" s="221"/>
      <c r="V76" s="221"/>
      <c r="W76" s="221"/>
      <c r="X76" s="221"/>
    </row>
    <row r="77" spans="17:24" ht="12.75">
      <c r="Q77" s="221"/>
      <c r="R77" s="221"/>
      <c r="S77" s="221"/>
      <c r="T77" s="221"/>
      <c r="U77" s="221"/>
      <c r="V77" s="221"/>
      <c r="W77" s="221"/>
      <c r="X77" s="221"/>
    </row>
    <row r="78" spans="17:24" ht="12.75">
      <c r="Q78" s="221"/>
      <c r="R78" s="221"/>
      <c r="S78" s="221"/>
      <c r="T78" s="221"/>
      <c r="U78" s="221"/>
      <c r="V78" s="221"/>
      <c r="W78" s="221"/>
      <c r="X78" s="221"/>
    </row>
    <row r="79" spans="17:24" ht="12.75">
      <c r="Q79" s="221"/>
      <c r="R79" s="221"/>
      <c r="S79" s="221"/>
      <c r="T79" s="221"/>
      <c r="U79" s="221"/>
      <c r="V79" s="221"/>
      <c r="W79" s="221"/>
      <c r="X79" s="221"/>
    </row>
    <row r="80" spans="17:24" ht="12.75">
      <c r="Q80" s="221"/>
      <c r="R80" s="221"/>
      <c r="S80" s="221"/>
      <c r="T80" s="221"/>
      <c r="U80" s="221"/>
      <c r="V80" s="221"/>
      <c r="W80" s="221"/>
      <c r="X80" s="221"/>
    </row>
    <row r="81" spans="17:24" ht="12.75">
      <c r="Q81" s="221"/>
      <c r="R81" s="221"/>
      <c r="S81" s="221"/>
      <c r="T81" s="221"/>
      <c r="U81" s="221"/>
      <c r="V81" s="221"/>
      <c r="W81" s="221"/>
      <c r="X81" s="221"/>
    </row>
    <row r="82" spans="17:24" ht="12.75">
      <c r="Q82" s="221"/>
      <c r="R82" s="221"/>
      <c r="S82" s="221"/>
      <c r="T82" s="221"/>
      <c r="U82" s="221"/>
      <c r="V82" s="221"/>
      <c r="W82" s="221"/>
      <c r="X82" s="221"/>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sheetData>
  <sheetProtection/>
  <mergeCells count="23">
    <mergeCell ref="B35:C35"/>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1" right="0.23" top="1" bottom="0.67" header="0.78" footer="0.4"/>
  <pageSetup horizontalDpi="600" verticalDpi="600" orientation="landscape" paperSize="9" scale="90"/>
  <headerFooter alignWithMargins="0">
    <oddHeader>&amp;C&amp;8lapa &amp;P</oddHeader>
    <oddFooter>&amp;R&amp;8Lokālā tāme Nr.2-8</oddFooter>
  </headerFooter>
</worksheet>
</file>

<file path=xl/worksheets/sheet14.xml><?xml version="1.0" encoding="utf-8"?>
<worksheet xmlns="http://schemas.openxmlformats.org/spreadsheetml/2006/main" xmlns:r="http://schemas.openxmlformats.org/officeDocument/2006/relationships">
  <sheetPr>
    <tabColor indexed="13"/>
  </sheetPr>
  <dimension ref="A1:X225"/>
  <sheetViews>
    <sheetView zoomScale="75" zoomScaleNormal="75" workbookViewId="0" topLeftCell="A1">
      <selection activeCell="C7" sqref="C7"/>
    </sheetView>
  </sheetViews>
  <sheetFormatPr defaultColWidth="9.140625" defaultRowHeight="12.75"/>
  <cols>
    <col min="1" max="1" width="4.421875" style="220" customWidth="1"/>
    <col min="2" max="2" width="7.8515625" style="220" customWidth="1"/>
    <col min="3" max="3" width="38.421875" style="220" customWidth="1"/>
    <col min="4" max="4" width="6.421875" style="220" customWidth="1"/>
    <col min="5" max="5" width="6.851562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4" width="9.421875" style="220" customWidth="1"/>
    <col min="15"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1028</v>
      </c>
      <c r="B3" s="758"/>
      <c r="C3" s="758"/>
      <c r="D3" s="758"/>
      <c r="E3" s="758"/>
      <c r="F3" s="758"/>
      <c r="G3" s="758"/>
      <c r="H3" s="758"/>
      <c r="I3" s="758"/>
      <c r="J3" s="758"/>
      <c r="K3" s="758"/>
      <c r="L3" s="758"/>
      <c r="M3" s="758"/>
      <c r="N3" s="758"/>
      <c r="O3" s="758"/>
      <c r="P3" s="758"/>
    </row>
    <row r="4" spans="1:16" s="210" customFormat="1" ht="15.75" customHeight="1">
      <c r="A4" s="759" t="s">
        <v>935</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P44</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30.75" customHeight="1">
      <c r="A18" s="404">
        <v>1</v>
      </c>
      <c r="B18" s="406" t="s">
        <v>1030</v>
      </c>
      <c r="C18" s="405" t="s">
        <v>1031</v>
      </c>
      <c r="D18" s="355" t="s">
        <v>2225</v>
      </c>
      <c r="E18" s="359">
        <v>1</v>
      </c>
      <c r="F18" s="338"/>
      <c r="G18" s="336"/>
      <c r="H18" s="337"/>
      <c r="I18" s="338"/>
      <c r="J18" s="336"/>
      <c r="K18" s="230"/>
      <c r="L18" s="183"/>
      <c r="M18" s="183"/>
      <c r="N18" s="183"/>
      <c r="O18" s="183"/>
      <c r="P18" s="231"/>
    </row>
    <row r="19" spans="1:16" s="232" customFormat="1" ht="18.75" customHeight="1">
      <c r="A19" s="404">
        <v>2</v>
      </c>
      <c r="B19" s="406" t="s">
        <v>1032</v>
      </c>
      <c r="C19" s="405" t="s">
        <v>1033</v>
      </c>
      <c r="D19" s="355" t="s">
        <v>1782</v>
      </c>
      <c r="E19" s="359">
        <v>1</v>
      </c>
      <c r="F19" s="338"/>
      <c r="G19" s="336"/>
      <c r="H19" s="337"/>
      <c r="I19" s="338"/>
      <c r="J19" s="336"/>
      <c r="K19" s="230"/>
      <c r="L19" s="183"/>
      <c r="M19" s="183"/>
      <c r="N19" s="183"/>
      <c r="O19" s="183"/>
      <c r="P19" s="231"/>
    </row>
    <row r="20" spans="1:16" s="232" customFormat="1" ht="18.75" customHeight="1">
      <c r="A20" s="404">
        <v>3</v>
      </c>
      <c r="B20" s="406" t="s">
        <v>1034</v>
      </c>
      <c r="C20" s="405" t="s">
        <v>1035</v>
      </c>
      <c r="D20" s="355" t="s">
        <v>1782</v>
      </c>
      <c r="E20" s="359">
        <v>1</v>
      </c>
      <c r="F20" s="338"/>
      <c r="G20" s="336"/>
      <c r="H20" s="337"/>
      <c r="I20" s="338"/>
      <c r="J20" s="336"/>
      <c r="K20" s="230"/>
      <c r="L20" s="183"/>
      <c r="M20" s="183"/>
      <c r="N20" s="183"/>
      <c r="O20" s="183"/>
      <c r="P20" s="231"/>
    </row>
    <row r="21" spans="1:16" s="232" customFormat="1" ht="18.75" customHeight="1">
      <c r="A21" s="404">
        <v>4</v>
      </c>
      <c r="B21" s="406" t="s">
        <v>1036</v>
      </c>
      <c r="C21" s="405" t="s">
        <v>1037</v>
      </c>
      <c r="D21" s="355" t="s">
        <v>1782</v>
      </c>
      <c r="E21" s="359">
        <v>4</v>
      </c>
      <c r="F21" s="338"/>
      <c r="G21" s="336"/>
      <c r="H21" s="337"/>
      <c r="I21" s="338"/>
      <c r="J21" s="336"/>
      <c r="K21" s="230"/>
      <c r="L21" s="183"/>
      <c r="M21" s="183"/>
      <c r="N21" s="183"/>
      <c r="O21" s="183"/>
      <c r="P21" s="231"/>
    </row>
    <row r="22" spans="1:16" s="232" customFormat="1" ht="18.75" customHeight="1">
      <c r="A22" s="404">
        <v>5</v>
      </c>
      <c r="B22" s="406" t="s">
        <v>1038</v>
      </c>
      <c r="C22" s="405" t="s">
        <v>1039</v>
      </c>
      <c r="D22" s="355" t="s">
        <v>2225</v>
      </c>
      <c r="E22" s="359">
        <v>1</v>
      </c>
      <c r="F22" s="338"/>
      <c r="G22" s="336"/>
      <c r="H22" s="337"/>
      <c r="I22" s="338"/>
      <c r="J22" s="336"/>
      <c r="K22" s="230"/>
      <c r="L22" s="183"/>
      <c r="M22" s="183"/>
      <c r="N22" s="183"/>
      <c r="O22" s="183"/>
      <c r="P22" s="231"/>
    </row>
    <row r="23" spans="1:16" s="232" customFormat="1" ht="18.75" customHeight="1">
      <c r="A23" s="404">
        <v>6</v>
      </c>
      <c r="B23" s="406" t="s">
        <v>1040</v>
      </c>
      <c r="C23" s="405" t="s">
        <v>1041</v>
      </c>
      <c r="D23" s="355" t="s">
        <v>1782</v>
      </c>
      <c r="E23" s="359">
        <v>2</v>
      </c>
      <c r="F23" s="338"/>
      <c r="G23" s="336"/>
      <c r="H23" s="337"/>
      <c r="I23" s="338"/>
      <c r="J23" s="336"/>
      <c r="K23" s="230"/>
      <c r="L23" s="183"/>
      <c r="M23" s="183"/>
      <c r="N23" s="183"/>
      <c r="O23" s="183"/>
      <c r="P23" s="231"/>
    </row>
    <row r="24" spans="1:16" s="232" customFormat="1" ht="18.75" customHeight="1">
      <c r="A24" s="404">
        <v>7</v>
      </c>
      <c r="B24" s="406" t="s">
        <v>1042</v>
      </c>
      <c r="C24" s="405" t="s">
        <v>1043</v>
      </c>
      <c r="D24" s="355" t="s">
        <v>1782</v>
      </c>
      <c r="E24" s="359">
        <v>36</v>
      </c>
      <c r="F24" s="338"/>
      <c r="G24" s="336"/>
      <c r="H24" s="337"/>
      <c r="I24" s="338"/>
      <c r="J24" s="336"/>
      <c r="K24" s="230"/>
      <c r="L24" s="183"/>
      <c r="M24" s="183"/>
      <c r="N24" s="183"/>
      <c r="O24" s="183"/>
      <c r="P24" s="231"/>
    </row>
    <row r="25" spans="1:16" s="232" customFormat="1" ht="18.75" customHeight="1">
      <c r="A25" s="404">
        <v>8</v>
      </c>
      <c r="B25" s="406" t="s">
        <v>1044</v>
      </c>
      <c r="C25" s="405" t="s">
        <v>1045</v>
      </c>
      <c r="D25" s="355" t="s">
        <v>1782</v>
      </c>
      <c r="E25" s="359">
        <v>4</v>
      </c>
      <c r="F25" s="338"/>
      <c r="G25" s="336"/>
      <c r="H25" s="337"/>
      <c r="I25" s="338"/>
      <c r="J25" s="336"/>
      <c r="K25" s="230"/>
      <c r="L25" s="183"/>
      <c r="M25" s="183"/>
      <c r="N25" s="183"/>
      <c r="O25" s="183"/>
      <c r="P25" s="231"/>
    </row>
    <row r="26" spans="1:16" s="232" customFormat="1" ht="18.75" customHeight="1">
      <c r="A26" s="404">
        <v>9</v>
      </c>
      <c r="B26" s="406" t="s">
        <v>1046</v>
      </c>
      <c r="C26" s="405" t="s">
        <v>1047</v>
      </c>
      <c r="D26" s="355" t="s">
        <v>1782</v>
      </c>
      <c r="E26" s="359">
        <v>163</v>
      </c>
      <c r="F26" s="338"/>
      <c r="G26" s="336"/>
      <c r="H26" s="337"/>
      <c r="I26" s="338"/>
      <c r="J26" s="336"/>
      <c r="K26" s="230"/>
      <c r="L26" s="183"/>
      <c r="M26" s="183"/>
      <c r="N26" s="183"/>
      <c r="O26" s="183"/>
      <c r="P26" s="231"/>
    </row>
    <row r="27" spans="1:16" s="232" customFormat="1" ht="18.75" customHeight="1">
      <c r="A27" s="404">
        <v>10</v>
      </c>
      <c r="B27" s="406" t="s">
        <v>1048</v>
      </c>
      <c r="C27" s="405" t="s">
        <v>1049</v>
      </c>
      <c r="D27" s="355" t="s">
        <v>1782</v>
      </c>
      <c r="E27" s="359">
        <v>129</v>
      </c>
      <c r="F27" s="338"/>
      <c r="G27" s="336"/>
      <c r="H27" s="337"/>
      <c r="I27" s="338"/>
      <c r="J27" s="336"/>
      <c r="K27" s="230"/>
      <c r="L27" s="183"/>
      <c r="M27" s="183"/>
      <c r="N27" s="183"/>
      <c r="O27" s="183"/>
      <c r="P27" s="231"/>
    </row>
    <row r="28" spans="1:16" s="232" customFormat="1" ht="28.5" customHeight="1">
      <c r="A28" s="404">
        <v>11</v>
      </c>
      <c r="B28" s="406" t="s">
        <v>1050</v>
      </c>
      <c r="C28" s="405" t="s">
        <v>1051</v>
      </c>
      <c r="D28" s="355" t="s">
        <v>1782</v>
      </c>
      <c r="E28" s="359">
        <v>11</v>
      </c>
      <c r="F28" s="338"/>
      <c r="G28" s="336"/>
      <c r="H28" s="337"/>
      <c r="I28" s="338"/>
      <c r="J28" s="336"/>
      <c r="K28" s="230"/>
      <c r="L28" s="183"/>
      <c r="M28" s="183"/>
      <c r="N28" s="183"/>
      <c r="O28" s="183"/>
      <c r="P28" s="231"/>
    </row>
    <row r="29" spans="1:16" s="232" customFormat="1" ht="28.5" customHeight="1">
      <c r="A29" s="404">
        <v>12</v>
      </c>
      <c r="B29" s="406" t="s">
        <v>1052</v>
      </c>
      <c r="C29" s="405" t="s">
        <v>1053</v>
      </c>
      <c r="D29" s="355" t="s">
        <v>1782</v>
      </c>
      <c r="E29" s="359">
        <v>2</v>
      </c>
      <c r="F29" s="338"/>
      <c r="G29" s="336"/>
      <c r="H29" s="337"/>
      <c r="I29" s="338"/>
      <c r="J29" s="336"/>
      <c r="K29" s="230"/>
      <c r="L29" s="183"/>
      <c r="M29" s="183"/>
      <c r="N29" s="183"/>
      <c r="O29" s="183"/>
      <c r="P29" s="231"/>
    </row>
    <row r="30" spans="1:16" s="232" customFormat="1" ht="18.75" customHeight="1">
      <c r="A30" s="404">
        <v>13</v>
      </c>
      <c r="B30" s="406" t="s">
        <v>1054</v>
      </c>
      <c r="C30" s="405" t="s">
        <v>1055</v>
      </c>
      <c r="D30" s="355" t="s">
        <v>1782</v>
      </c>
      <c r="E30" s="359">
        <v>5</v>
      </c>
      <c r="F30" s="338"/>
      <c r="G30" s="336"/>
      <c r="H30" s="337"/>
      <c r="I30" s="338"/>
      <c r="J30" s="336"/>
      <c r="K30" s="230"/>
      <c r="L30" s="183"/>
      <c r="M30" s="183"/>
      <c r="N30" s="183"/>
      <c r="O30" s="183"/>
      <c r="P30" s="231"/>
    </row>
    <row r="31" spans="1:16" s="232" customFormat="1" ht="18.75" customHeight="1">
      <c r="A31" s="404">
        <v>14</v>
      </c>
      <c r="B31" s="406" t="s">
        <v>1056</v>
      </c>
      <c r="C31" s="411" t="s">
        <v>1057</v>
      </c>
      <c r="D31" s="355" t="s">
        <v>1782</v>
      </c>
      <c r="E31" s="359">
        <v>1</v>
      </c>
      <c r="F31" s="338"/>
      <c r="G31" s="336"/>
      <c r="H31" s="337"/>
      <c r="I31" s="338"/>
      <c r="J31" s="336"/>
      <c r="K31" s="230"/>
      <c r="L31" s="183"/>
      <c r="M31" s="183"/>
      <c r="N31" s="183"/>
      <c r="O31" s="183"/>
      <c r="P31" s="231"/>
    </row>
    <row r="32" spans="1:16" s="232" customFormat="1" ht="18.75" customHeight="1">
      <c r="A32" s="612">
        <v>15</v>
      </c>
      <c r="B32" s="606" t="s">
        <v>1040</v>
      </c>
      <c r="C32" s="613" t="s">
        <v>1058</v>
      </c>
      <c r="D32" s="581" t="s">
        <v>1782</v>
      </c>
      <c r="E32" s="582">
        <v>1</v>
      </c>
      <c r="F32" s="466"/>
      <c r="G32" s="464"/>
      <c r="H32" s="465"/>
      <c r="I32" s="466"/>
      <c r="J32" s="464"/>
      <c r="K32" s="238"/>
      <c r="L32" s="190"/>
      <c r="M32" s="190"/>
      <c r="N32" s="190"/>
      <c r="O32" s="190"/>
      <c r="P32" s="239"/>
    </row>
    <row r="33" spans="1:16" s="232" customFormat="1" ht="18.75" customHeight="1">
      <c r="A33" s="404">
        <v>16</v>
      </c>
      <c r="B33" s="406" t="s">
        <v>1040</v>
      </c>
      <c r="C33" s="411" t="s">
        <v>1059</v>
      </c>
      <c r="D33" s="355" t="s">
        <v>1782</v>
      </c>
      <c r="E33" s="359">
        <v>3</v>
      </c>
      <c r="F33" s="338"/>
      <c r="G33" s="336"/>
      <c r="H33" s="337"/>
      <c r="I33" s="338"/>
      <c r="J33" s="336"/>
      <c r="K33" s="230"/>
      <c r="L33" s="183"/>
      <c r="M33" s="183"/>
      <c r="N33" s="183"/>
      <c r="O33" s="183"/>
      <c r="P33" s="231"/>
    </row>
    <row r="34" spans="1:16" s="232" customFormat="1" ht="18.75" customHeight="1">
      <c r="A34" s="404">
        <v>17</v>
      </c>
      <c r="B34" s="406" t="s">
        <v>1060</v>
      </c>
      <c r="C34" s="411" t="s">
        <v>1061</v>
      </c>
      <c r="D34" s="355" t="s">
        <v>2001</v>
      </c>
      <c r="E34" s="359">
        <v>24</v>
      </c>
      <c r="F34" s="338"/>
      <c r="G34" s="336"/>
      <c r="H34" s="337"/>
      <c r="I34" s="338"/>
      <c r="J34" s="336"/>
      <c r="K34" s="230"/>
      <c r="L34" s="183"/>
      <c r="M34" s="183"/>
      <c r="N34" s="183"/>
      <c r="O34" s="183"/>
      <c r="P34" s="231"/>
    </row>
    <row r="35" spans="1:16" s="232" customFormat="1" ht="18.75" customHeight="1">
      <c r="A35" s="404">
        <v>18</v>
      </c>
      <c r="B35" s="406" t="s">
        <v>1062</v>
      </c>
      <c r="C35" s="411" t="s">
        <v>1063</v>
      </c>
      <c r="D35" s="355" t="s">
        <v>1782</v>
      </c>
      <c r="E35" s="359">
        <v>64</v>
      </c>
      <c r="F35" s="338"/>
      <c r="G35" s="336"/>
      <c r="H35" s="337"/>
      <c r="I35" s="338"/>
      <c r="J35" s="336"/>
      <c r="K35" s="230"/>
      <c r="L35" s="183"/>
      <c r="M35" s="183"/>
      <c r="N35" s="183"/>
      <c r="O35" s="183"/>
      <c r="P35" s="231"/>
    </row>
    <row r="36" spans="1:16" s="232" customFormat="1" ht="18.75" customHeight="1">
      <c r="A36" s="404">
        <v>19</v>
      </c>
      <c r="B36" s="408" t="s">
        <v>1807</v>
      </c>
      <c r="C36" s="405" t="s">
        <v>1064</v>
      </c>
      <c r="D36" s="355" t="s">
        <v>1782</v>
      </c>
      <c r="E36" s="359">
        <v>215</v>
      </c>
      <c r="F36" s="338"/>
      <c r="G36" s="336"/>
      <c r="H36" s="337"/>
      <c r="I36" s="338"/>
      <c r="J36" s="336"/>
      <c r="K36" s="230"/>
      <c r="L36" s="183"/>
      <c r="M36" s="183"/>
      <c r="N36" s="183"/>
      <c r="O36" s="183"/>
      <c r="P36" s="231"/>
    </row>
    <row r="37" spans="1:16" s="232" customFormat="1" ht="27.75" customHeight="1">
      <c r="A37" s="404">
        <v>20</v>
      </c>
      <c r="B37" s="406" t="s">
        <v>1065</v>
      </c>
      <c r="C37" s="405" t="s">
        <v>1066</v>
      </c>
      <c r="D37" s="355" t="s">
        <v>144</v>
      </c>
      <c r="E37" s="359">
        <v>2000</v>
      </c>
      <c r="F37" s="338"/>
      <c r="G37" s="336"/>
      <c r="H37" s="337"/>
      <c r="I37" s="338"/>
      <c r="J37" s="336"/>
      <c r="K37" s="230"/>
      <c r="L37" s="183"/>
      <c r="M37" s="183"/>
      <c r="N37" s="183"/>
      <c r="O37" s="183"/>
      <c r="P37" s="231"/>
    </row>
    <row r="38" spans="1:16" s="232" customFormat="1" ht="27.75" customHeight="1">
      <c r="A38" s="404">
        <v>21</v>
      </c>
      <c r="B38" s="406" t="s">
        <v>1067</v>
      </c>
      <c r="C38" s="405" t="s">
        <v>1068</v>
      </c>
      <c r="D38" s="355" t="s">
        <v>144</v>
      </c>
      <c r="E38" s="359">
        <v>25</v>
      </c>
      <c r="F38" s="338"/>
      <c r="G38" s="336"/>
      <c r="H38" s="337"/>
      <c r="I38" s="338"/>
      <c r="J38" s="336"/>
      <c r="K38" s="230"/>
      <c r="L38" s="183"/>
      <c r="M38" s="183"/>
      <c r="N38" s="183"/>
      <c r="O38" s="183"/>
      <c r="P38" s="231"/>
    </row>
    <row r="39" spans="1:16" s="232" customFormat="1" ht="18.75" customHeight="1">
      <c r="A39" s="404">
        <v>22</v>
      </c>
      <c r="B39" s="406" t="s">
        <v>996</v>
      </c>
      <c r="C39" s="405" t="s">
        <v>997</v>
      </c>
      <c r="D39" s="355" t="s">
        <v>144</v>
      </c>
      <c r="E39" s="359">
        <v>1000</v>
      </c>
      <c r="F39" s="338"/>
      <c r="G39" s="336"/>
      <c r="H39" s="337"/>
      <c r="I39" s="338"/>
      <c r="J39" s="336"/>
      <c r="K39" s="230"/>
      <c r="L39" s="183"/>
      <c r="M39" s="183"/>
      <c r="N39" s="183"/>
      <c r="O39" s="183"/>
      <c r="P39" s="231"/>
    </row>
    <row r="40" spans="1:16" s="232" customFormat="1" ht="18.75" customHeight="1">
      <c r="A40" s="404">
        <v>23</v>
      </c>
      <c r="B40" s="406" t="s">
        <v>996</v>
      </c>
      <c r="C40" s="405" t="s">
        <v>998</v>
      </c>
      <c r="D40" s="355" t="s">
        <v>144</v>
      </c>
      <c r="E40" s="359">
        <v>100</v>
      </c>
      <c r="F40" s="338"/>
      <c r="G40" s="336"/>
      <c r="H40" s="337"/>
      <c r="I40" s="338"/>
      <c r="J40" s="336"/>
      <c r="K40" s="230"/>
      <c r="L40" s="183"/>
      <c r="M40" s="183"/>
      <c r="N40" s="183"/>
      <c r="O40" s="183"/>
      <c r="P40" s="231"/>
    </row>
    <row r="41" spans="1:16" s="232" customFormat="1" ht="18.75" customHeight="1" thickBot="1">
      <c r="A41" s="404">
        <v>24</v>
      </c>
      <c r="B41" s="412"/>
      <c r="C41" s="405" t="s">
        <v>999</v>
      </c>
      <c r="D41" s="355" t="s">
        <v>2225</v>
      </c>
      <c r="E41" s="359">
        <v>1</v>
      </c>
      <c r="F41" s="338"/>
      <c r="G41" s="336"/>
      <c r="H41" s="337"/>
      <c r="I41" s="338"/>
      <c r="J41" s="336"/>
      <c r="K41" s="230"/>
      <c r="L41" s="183"/>
      <c r="M41" s="183"/>
      <c r="N41" s="183"/>
      <c r="O41" s="183"/>
      <c r="P41" s="231"/>
    </row>
    <row r="42" spans="1:24" s="210" customFormat="1" ht="18" customHeight="1" thickBot="1">
      <c r="A42" s="240"/>
      <c r="B42" s="769" t="s">
        <v>145</v>
      </c>
      <c r="C42" s="769"/>
      <c r="D42" s="242" t="s">
        <v>142</v>
      </c>
      <c r="E42" s="243"/>
      <c r="F42" s="244"/>
      <c r="G42" s="244"/>
      <c r="H42" s="244"/>
      <c r="I42" s="244"/>
      <c r="J42" s="244"/>
      <c r="K42" s="244"/>
      <c r="L42" s="244">
        <f>SUM(L18:L41)</f>
        <v>0</v>
      </c>
      <c r="M42" s="245">
        <f>SUM(M18:M41)</f>
        <v>0</v>
      </c>
      <c r="N42" s="245">
        <f>SUM(N18:N41)</f>
        <v>0</v>
      </c>
      <c r="O42" s="244">
        <f>SUM(O18:O41)</f>
        <v>0</v>
      </c>
      <c r="P42" s="256">
        <f>SUM(P18:P41)</f>
        <v>0</v>
      </c>
      <c r="Q42" s="232"/>
      <c r="R42" s="232"/>
      <c r="S42" s="232"/>
      <c r="T42" s="232"/>
      <c r="U42" s="232"/>
      <c r="V42" s="232"/>
      <c r="W42" s="232"/>
      <c r="X42" s="232"/>
    </row>
    <row r="43" spans="1:24" s="210" customFormat="1" ht="15" customHeight="1" thickBot="1">
      <c r="A43" s="246"/>
      <c r="B43" s="247"/>
      <c r="C43" s="247" t="s">
        <v>146</v>
      </c>
      <c r="D43" s="248" t="s">
        <v>147</v>
      </c>
      <c r="E43" s="249"/>
      <c r="F43" s="247"/>
      <c r="G43" s="247"/>
      <c r="H43" s="247"/>
      <c r="I43" s="247"/>
      <c r="J43" s="247"/>
      <c r="K43" s="247"/>
      <c r="L43" s="227"/>
      <c r="M43" s="234"/>
      <c r="N43" s="234">
        <f>ROUND(N42*0.05,2)</f>
        <v>0</v>
      </c>
      <c r="O43" s="183"/>
      <c r="P43" s="257">
        <f>SUM(N43:O43)</f>
        <v>0</v>
      </c>
      <c r="Q43" s="232"/>
      <c r="R43" s="232"/>
      <c r="S43" s="232"/>
      <c r="T43" s="232"/>
      <c r="U43" s="232"/>
      <c r="V43" s="232"/>
      <c r="W43" s="232"/>
      <c r="X43" s="232"/>
    </row>
    <row r="44" spans="1:24" s="210" customFormat="1" ht="17.25" customHeight="1" thickBot="1">
      <c r="A44" s="250"/>
      <c r="B44" s="251"/>
      <c r="C44" s="241" t="s">
        <v>141</v>
      </c>
      <c r="D44" s="252" t="s">
        <v>142</v>
      </c>
      <c r="E44" s="253"/>
      <c r="F44" s="251"/>
      <c r="G44" s="251"/>
      <c r="H44" s="251"/>
      <c r="I44" s="251"/>
      <c r="J44" s="251"/>
      <c r="K44" s="251"/>
      <c r="L44" s="244">
        <f>SUM(L42)</f>
        <v>0</v>
      </c>
      <c r="M44" s="245">
        <f>SUM(M42)</f>
        <v>0</v>
      </c>
      <c r="N44" s="245">
        <f>SUM(N42:N43)</f>
        <v>0</v>
      </c>
      <c r="O44" s="245">
        <f>SUM(O42)</f>
        <v>0</v>
      </c>
      <c r="P44" s="258">
        <f>P42+P43</f>
        <v>0</v>
      </c>
      <c r="Q44" s="232"/>
      <c r="R44" s="232"/>
      <c r="S44" s="232"/>
      <c r="T44" s="232"/>
      <c r="U44" s="232"/>
      <c r="V44" s="232"/>
      <c r="W44" s="232"/>
      <c r="X44" s="232"/>
    </row>
    <row r="45" spans="1:24" s="210" customFormat="1" ht="18" customHeight="1">
      <c r="A45" s="254"/>
      <c r="B45" s="254"/>
      <c r="C45" s="254"/>
      <c r="D45" s="254"/>
      <c r="E45" s="254"/>
      <c r="F45" s="254"/>
      <c r="G45" s="254"/>
      <c r="H45" s="254"/>
      <c r="I45" s="254"/>
      <c r="J45" s="254"/>
      <c r="K45" s="254"/>
      <c r="L45" s="254"/>
      <c r="M45" s="254"/>
      <c r="N45" s="254"/>
      <c r="O45" s="254"/>
      <c r="P45" s="254"/>
      <c r="Q45" s="232"/>
      <c r="R45" s="232"/>
      <c r="S45" s="232"/>
      <c r="T45" s="232"/>
      <c r="U45" s="232"/>
      <c r="V45" s="232"/>
      <c r="W45" s="232"/>
      <c r="X45" s="232"/>
    </row>
    <row r="46" spans="1:24" s="210" customFormat="1" ht="18" customHeight="1">
      <c r="A46" s="254"/>
      <c r="B46" s="254"/>
      <c r="C46" s="254"/>
      <c r="D46" s="254"/>
      <c r="E46" s="254"/>
      <c r="F46" s="254"/>
      <c r="G46" s="254"/>
      <c r="H46" s="254"/>
      <c r="I46" s="254"/>
      <c r="J46" s="254"/>
      <c r="K46" s="254"/>
      <c r="L46" s="254"/>
      <c r="M46" s="254"/>
      <c r="N46" s="254"/>
      <c r="O46" s="254"/>
      <c r="P46" s="254"/>
      <c r="Q46" s="232"/>
      <c r="R46" s="232"/>
      <c r="S46" s="232"/>
      <c r="T46" s="232"/>
      <c r="U46" s="232"/>
      <c r="V46" s="232"/>
      <c r="W46" s="232"/>
      <c r="X46" s="232"/>
    </row>
    <row r="47" spans="1:24" s="210" customFormat="1" ht="15" customHeight="1">
      <c r="A47" s="212"/>
      <c r="B47" s="696" t="s">
        <v>2191</v>
      </c>
      <c r="C47" s="254"/>
      <c r="D47" s="254"/>
      <c r="E47" s="254"/>
      <c r="F47" s="254"/>
      <c r="G47" s="254"/>
      <c r="H47" s="254"/>
      <c r="I47" s="254"/>
      <c r="J47" s="254"/>
      <c r="K47" s="254"/>
      <c r="L47" s="254"/>
      <c r="M47" s="254"/>
      <c r="N47" s="254"/>
      <c r="O47" s="254"/>
      <c r="P47" s="254"/>
      <c r="Q47" s="232"/>
      <c r="R47" s="232"/>
      <c r="S47" s="232"/>
      <c r="T47" s="232"/>
      <c r="U47" s="232"/>
      <c r="V47" s="232"/>
      <c r="W47" s="232"/>
      <c r="X47" s="232"/>
    </row>
    <row r="48" spans="1:24" s="210" customFormat="1" ht="13.5" customHeight="1">
      <c r="A48" s="212"/>
      <c r="B48" s="255"/>
      <c r="C48" s="255"/>
      <c r="D48" s="212"/>
      <c r="E48" s="212"/>
      <c r="F48" s="212"/>
      <c r="G48" s="212"/>
      <c r="H48" s="212"/>
      <c r="I48" s="212"/>
      <c r="J48" s="212"/>
      <c r="K48" s="212"/>
      <c r="L48" s="212"/>
      <c r="M48" s="212"/>
      <c r="N48" s="212"/>
      <c r="O48" s="212"/>
      <c r="P48" s="212"/>
      <c r="Q48" s="232"/>
      <c r="R48" s="232"/>
      <c r="S48" s="232"/>
      <c r="T48" s="232"/>
      <c r="U48" s="232"/>
      <c r="V48" s="232"/>
      <c r="W48" s="232"/>
      <c r="X48" s="232"/>
    </row>
    <row r="49" spans="1:24" s="210" customFormat="1" ht="15" customHeight="1">
      <c r="A49" s="212"/>
      <c r="B49" s="255" t="s">
        <v>1517</v>
      </c>
      <c r="C49" s="255"/>
      <c r="D49" s="212"/>
      <c r="E49" s="212"/>
      <c r="F49" s="212"/>
      <c r="G49" s="212"/>
      <c r="H49" s="212"/>
      <c r="I49" s="212"/>
      <c r="J49" s="212"/>
      <c r="K49" s="212"/>
      <c r="L49" s="212"/>
      <c r="M49" s="212"/>
      <c r="N49" s="212"/>
      <c r="O49" s="212"/>
      <c r="P49" s="212"/>
      <c r="Q49" s="232"/>
      <c r="R49" s="232"/>
      <c r="S49" s="232"/>
      <c r="T49" s="232"/>
      <c r="U49" s="232"/>
      <c r="V49" s="232"/>
      <c r="W49" s="232"/>
      <c r="X49" s="232"/>
    </row>
    <row r="50" spans="1:24" s="210" customFormat="1" ht="18" customHeight="1">
      <c r="A50" s="254"/>
      <c r="B50" s="254"/>
      <c r="C50" s="254"/>
      <c r="D50" s="254"/>
      <c r="E50" s="254"/>
      <c r="F50" s="254"/>
      <c r="G50" s="254"/>
      <c r="H50" s="254"/>
      <c r="I50" s="254"/>
      <c r="J50" s="254"/>
      <c r="K50" s="254"/>
      <c r="L50" s="254"/>
      <c r="M50" s="254"/>
      <c r="N50" s="254"/>
      <c r="O50" s="254"/>
      <c r="P50" s="254"/>
      <c r="Q50" s="232"/>
      <c r="R50" s="232"/>
      <c r="S50" s="232"/>
      <c r="T50" s="232"/>
      <c r="U50" s="232"/>
      <c r="V50" s="232"/>
      <c r="W50" s="232"/>
      <c r="X50" s="232"/>
    </row>
    <row r="51" spans="1:24" s="210" customFormat="1" ht="18" customHeight="1">
      <c r="A51" s="212"/>
      <c r="B51" s="254"/>
      <c r="C51" s="254"/>
      <c r="D51" s="254"/>
      <c r="E51" s="254"/>
      <c r="F51" s="254"/>
      <c r="G51" s="254"/>
      <c r="H51" s="254"/>
      <c r="I51" s="254"/>
      <c r="J51" s="254"/>
      <c r="K51" s="254"/>
      <c r="L51" s="254"/>
      <c r="M51" s="254"/>
      <c r="N51" s="254"/>
      <c r="O51" s="254"/>
      <c r="P51" s="254"/>
      <c r="Q51" s="232"/>
      <c r="R51" s="232"/>
      <c r="S51" s="232"/>
      <c r="T51" s="232"/>
      <c r="U51" s="232"/>
      <c r="V51" s="232"/>
      <c r="W51" s="232"/>
      <c r="X51" s="232"/>
    </row>
    <row r="52" spans="1:24" s="210" customFormat="1" ht="18" customHeight="1">
      <c r="A52" s="212"/>
      <c r="B52" s="255"/>
      <c r="C52" s="255"/>
      <c r="D52" s="212"/>
      <c r="E52" s="212"/>
      <c r="F52" s="212"/>
      <c r="G52" s="212"/>
      <c r="H52" s="212"/>
      <c r="I52" s="212"/>
      <c r="J52" s="212"/>
      <c r="K52" s="212"/>
      <c r="L52" s="212"/>
      <c r="M52" s="212"/>
      <c r="N52" s="212"/>
      <c r="O52" s="212"/>
      <c r="P52" s="212"/>
      <c r="Q52" s="232"/>
      <c r="R52" s="232"/>
      <c r="S52" s="232"/>
      <c r="T52" s="232"/>
      <c r="U52" s="232"/>
      <c r="V52" s="232"/>
      <c r="W52" s="232"/>
      <c r="X52" s="232"/>
    </row>
    <row r="53" spans="1:24" s="210" customFormat="1" ht="18" customHeight="1">
      <c r="A53" s="212"/>
      <c r="B53" s="212"/>
      <c r="C53" s="212"/>
      <c r="D53" s="212"/>
      <c r="E53" s="212"/>
      <c r="F53" s="212"/>
      <c r="G53" s="212"/>
      <c r="H53" s="212"/>
      <c r="I53" s="212"/>
      <c r="J53" s="212"/>
      <c r="K53" s="212"/>
      <c r="L53" s="212"/>
      <c r="M53" s="212"/>
      <c r="N53" s="212"/>
      <c r="O53" s="212"/>
      <c r="P53" s="212"/>
      <c r="Q53" s="232"/>
      <c r="R53" s="232"/>
      <c r="S53" s="232"/>
      <c r="T53" s="232"/>
      <c r="U53" s="232"/>
      <c r="V53" s="232"/>
      <c r="W53" s="232"/>
      <c r="X53" s="232"/>
    </row>
    <row r="54" spans="1:24" s="210" customFormat="1" ht="18" customHeight="1">
      <c r="A54" s="212"/>
      <c r="B54" s="212"/>
      <c r="C54" s="212"/>
      <c r="D54" s="212"/>
      <c r="E54" s="212"/>
      <c r="F54" s="212"/>
      <c r="G54" s="212"/>
      <c r="H54" s="212"/>
      <c r="I54" s="212"/>
      <c r="J54" s="212"/>
      <c r="K54" s="212"/>
      <c r="L54" s="212"/>
      <c r="M54" s="212"/>
      <c r="N54" s="212"/>
      <c r="O54" s="212"/>
      <c r="P54" s="212"/>
      <c r="Q54" s="232"/>
      <c r="R54" s="232"/>
      <c r="S54" s="232"/>
      <c r="T54" s="232"/>
      <c r="U54" s="232"/>
      <c r="V54" s="232"/>
      <c r="W54" s="232"/>
      <c r="X54" s="232"/>
    </row>
    <row r="55" spans="1:24" s="210" customFormat="1" ht="18" customHeight="1">
      <c r="A55" s="212"/>
      <c r="B55" s="212"/>
      <c r="C55" s="212"/>
      <c r="D55" s="212"/>
      <c r="E55" s="212"/>
      <c r="F55" s="212"/>
      <c r="G55" s="212"/>
      <c r="H55" s="212"/>
      <c r="I55" s="212"/>
      <c r="J55" s="212"/>
      <c r="K55" s="212"/>
      <c r="L55" s="212"/>
      <c r="M55" s="212"/>
      <c r="N55" s="212"/>
      <c r="O55" s="212"/>
      <c r="P55" s="212"/>
      <c r="Q55" s="232"/>
      <c r="R55" s="232"/>
      <c r="S55" s="232"/>
      <c r="T55" s="232"/>
      <c r="U55" s="232"/>
      <c r="V55" s="232"/>
      <c r="W55" s="232"/>
      <c r="X55" s="232"/>
    </row>
    <row r="56" spans="17:24" s="210" customFormat="1" ht="18" customHeight="1">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sheetData>
  <sheetProtection/>
  <mergeCells count="23">
    <mergeCell ref="B42:C42"/>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19" right="0.15" top="1" bottom="0.59" header="0.78" footer="0.37"/>
  <pageSetup horizontalDpi="600" verticalDpi="600" orientation="landscape" paperSize="9" scale="90"/>
  <headerFooter alignWithMargins="0">
    <oddHeader>&amp;C&amp;8lapa &amp;P</oddHeader>
    <oddFooter>&amp;R&amp;8Lokālā tāme Nr.2-9</oddFooter>
  </headerFooter>
</worksheet>
</file>

<file path=xl/worksheets/sheet15.xml><?xml version="1.0" encoding="utf-8"?>
<worksheet xmlns="http://schemas.openxmlformats.org/spreadsheetml/2006/main" xmlns:r="http://schemas.openxmlformats.org/officeDocument/2006/relationships">
  <sheetPr>
    <tabColor indexed="13"/>
  </sheetPr>
  <dimension ref="A1:X229"/>
  <sheetViews>
    <sheetView zoomScale="75" zoomScaleNormal="75" workbookViewId="0" topLeftCell="A1">
      <selection activeCell="E7" sqref="E7"/>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1029</v>
      </c>
      <c r="B3" s="758"/>
      <c r="C3" s="758"/>
      <c r="D3" s="758"/>
      <c r="E3" s="758"/>
      <c r="F3" s="758"/>
      <c r="G3" s="758"/>
      <c r="H3" s="758"/>
      <c r="I3" s="758"/>
      <c r="J3" s="758"/>
      <c r="K3" s="758"/>
      <c r="L3" s="758"/>
      <c r="M3" s="758"/>
      <c r="N3" s="758"/>
      <c r="O3" s="758"/>
      <c r="P3" s="758"/>
    </row>
    <row r="4" spans="1:16" s="210" customFormat="1" ht="17.25" customHeight="1">
      <c r="A4" s="759" t="s">
        <v>936</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P48</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65">
        <v>1</v>
      </c>
      <c r="B18" s="410" t="s">
        <v>1069</v>
      </c>
      <c r="C18" s="409" t="s">
        <v>1070</v>
      </c>
      <c r="D18" s="366" t="s">
        <v>1782</v>
      </c>
      <c r="E18" s="354">
        <v>1</v>
      </c>
      <c r="F18" s="367"/>
      <c r="G18" s="183"/>
      <c r="H18" s="230"/>
      <c r="I18" s="356"/>
      <c r="J18" s="336"/>
      <c r="K18" s="230"/>
      <c r="L18" s="183"/>
      <c r="M18" s="183"/>
      <c r="N18" s="183"/>
      <c r="O18" s="183"/>
      <c r="P18" s="231"/>
    </row>
    <row r="19" spans="1:16" s="232" customFormat="1" ht="18.75" customHeight="1">
      <c r="A19" s="365">
        <v>2</v>
      </c>
      <c r="B19" s="410" t="s">
        <v>1071</v>
      </c>
      <c r="C19" s="409" t="s">
        <v>1072</v>
      </c>
      <c r="D19" s="366" t="s">
        <v>1782</v>
      </c>
      <c r="E19" s="354">
        <v>2</v>
      </c>
      <c r="F19" s="367"/>
      <c r="G19" s="183"/>
      <c r="H19" s="230"/>
      <c r="I19" s="356"/>
      <c r="J19" s="336"/>
      <c r="K19" s="230"/>
      <c r="L19" s="183"/>
      <c r="M19" s="183"/>
      <c r="N19" s="183"/>
      <c r="O19" s="183"/>
      <c r="P19" s="231"/>
    </row>
    <row r="20" spans="1:16" s="232" customFormat="1" ht="18.75" customHeight="1">
      <c r="A20" s="365">
        <v>3</v>
      </c>
      <c r="B20" s="410" t="s">
        <v>1073</v>
      </c>
      <c r="C20" s="409" t="s">
        <v>1074</v>
      </c>
      <c r="D20" s="366" t="s">
        <v>1782</v>
      </c>
      <c r="E20" s="354">
        <v>1</v>
      </c>
      <c r="F20" s="367"/>
      <c r="G20" s="183"/>
      <c r="H20" s="230"/>
      <c r="I20" s="356"/>
      <c r="J20" s="336"/>
      <c r="K20" s="230"/>
      <c r="L20" s="183"/>
      <c r="M20" s="183"/>
      <c r="N20" s="183"/>
      <c r="O20" s="183"/>
      <c r="P20" s="231"/>
    </row>
    <row r="21" spans="1:16" s="232" customFormat="1" ht="30.75" customHeight="1">
      <c r="A21" s="357">
        <v>4</v>
      </c>
      <c r="B21" s="369" t="s">
        <v>1075</v>
      </c>
      <c r="C21" s="409" t="s">
        <v>1076</v>
      </c>
      <c r="D21" s="366" t="s">
        <v>1782</v>
      </c>
      <c r="E21" s="354">
        <v>2</v>
      </c>
      <c r="F21" s="367"/>
      <c r="G21" s="183"/>
      <c r="H21" s="230"/>
      <c r="I21" s="356"/>
      <c r="J21" s="336"/>
      <c r="K21" s="230"/>
      <c r="L21" s="183"/>
      <c r="M21" s="183"/>
      <c r="N21" s="183"/>
      <c r="O21" s="183"/>
      <c r="P21" s="231"/>
    </row>
    <row r="22" spans="1:16" s="232" customFormat="1" ht="30.75" customHeight="1">
      <c r="A22" s="357">
        <v>5</v>
      </c>
      <c r="B22" s="369" t="s">
        <v>1075</v>
      </c>
      <c r="C22" s="409" t="s">
        <v>1077</v>
      </c>
      <c r="D22" s="366" t="s">
        <v>1782</v>
      </c>
      <c r="E22" s="354">
        <v>1</v>
      </c>
      <c r="F22" s="367"/>
      <c r="G22" s="183"/>
      <c r="H22" s="230"/>
      <c r="I22" s="356"/>
      <c r="J22" s="336"/>
      <c r="K22" s="230"/>
      <c r="L22" s="183"/>
      <c r="M22" s="183"/>
      <c r="N22" s="183"/>
      <c r="O22" s="183"/>
      <c r="P22" s="231"/>
    </row>
    <row r="23" spans="1:16" s="232" customFormat="1" ht="18.75" customHeight="1">
      <c r="A23" s="357">
        <v>6</v>
      </c>
      <c r="B23" s="369" t="s">
        <v>1075</v>
      </c>
      <c r="C23" s="409" t="s">
        <v>1078</v>
      </c>
      <c r="D23" s="366" t="s">
        <v>1782</v>
      </c>
      <c r="E23" s="354">
        <v>1</v>
      </c>
      <c r="F23" s="367"/>
      <c r="G23" s="183"/>
      <c r="H23" s="230"/>
      <c r="I23" s="356"/>
      <c r="J23" s="336"/>
      <c r="K23" s="230"/>
      <c r="L23" s="183"/>
      <c r="M23" s="183"/>
      <c r="N23" s="183"/>
      <c r="O23" s="183"/>
      <c r="P23" s="231"/>
    </row>
    <row r="24" spans="1:16" s="232" customFormat="1" ht="18.75" customHeight="1">
      <c r="A24" s="357">
        <v>7</v>
      </c>
      <c r="B24" s="369" t="s">
        <v>1079</v>
      </c>
      <c r="C24" s="302" t="s">
        <v>1080</v>
      </c>
      <c r="D24" s="366" t="s">
        <v>1782</v>
      </c>
      <c r="E24" s="354">
        <v>1</v>
      </c>
      <c r="F24" s="367"/>
      <c r="G24" s="183"/>
      <c r="H24" s="230"/>
      <c r="I24" s="356"/>
      <c r="J24" s="336"/>
      <c r="K24" s="230"/>
      <c r="L24" s="183"/>
      <c r="M24" s="183"/>
      <c r="N24" s="183"/>
      <c r="O24" s="183"/>
      <c r="P24" s="231"/>
    </row>
    <row r="25" spans="1:16" s="232" customFormat="1" ht="18.75" customHeight="1">
      <c r="A25" s="357">
        <v>8</v>
      </c>
      <c r="B25" s="369" t="s">
        <v>1079</v>
      </c>
      <c r="C25" s="302" t="s">
        <v>1081</v>
      </c>
      <c r="D25" s="366" t="s">
        <v>1782</v>
      </c>
      <c r="E25" s="354">
        <v>4</v>
      </c>
      <c r="F25" s="367"/>
      <c r="G25" s="183"/>
      <c r="H25" s="230"/>
      <c r="I25" s="356"/>
      <c r="J25" s="336"/>
      <c r="K25" s="230"/>
      <c r="L25" s="183"/>
      <c r="M25" s="183"/>
      <c r="N25" s="183"/>
      <c r="O25" s="183"/>
      <c r="P25" s="231"/>
    </row>
    <row r="26" spans="1:16" s="232" customFormat="1" ht="18.75" customHeight="1">
      <c r="A26" s="357">
        <v>9</v>
      </c>
      <c r="B26" s="369" t="s">
        <v>1082</v>
      </c>
      <c r="C26" s="409" t="s">
        <v>1083</v>
      </c>
      <c r="D26" s="366" t="s">
        <v>1782</v>
      </c>
      <c r="E26" s="354">
        <v>48</v>
      </c>
      <c r="F26" s="367"/>
      <c r="G26" s="183"/>
      <c r="H26" s="230"/>
      <c r="I26" s="356"/>
      <c r="J26" s="336"/>
      <c r="K26" s="230"/>
      <c r="L26" s="183"/>
      <c r="M26" s="183"/>
      <c r="N26" s="183"/>
      <c r="O26" s="183"/>
      <c r="P26" s="231"/>
    </row>
    <row r="27" spans="1:16" s="232" customFormat="1" ht="18.75" customHeight="1">
      <c r="A27" s="357">
        <v>10</v>
      </c>
      <c r="B27" s="369" t="s">
        <v>1082</v>
      </c>
      <c r="C27" s="409" t="s">
        <v>1094</v>
      </c>
      <c r="D27" s="366" t="s">
        <v>1782</v>
      </c>
      <c r="E27" s="354">
        <v>15</v>
      </c>
      <c r="F27" s="367"/>
      <c r="G27" s="183"/>
      <c r="H27" s="230"/>
      <c r="I27" s="356"/>
      <c r="J27" s="336"/>
      <c r="K27" s="230"/>
      <c r="L27" s="183"/>
      <c r="M27" s="183"/>
      <c r="N27" s="183"/>
      <c r="O27" s="183"/>
      <c r="P27" s="231"/>
    </row>
    <row r="28" spans="1:16" s="232" customFormat="1" ht="18.75" customHeight="1">
      <c r="A28" s="357">
        <v>11</v>
      </c>
      <c r="B28" s="369" t="s">
        <v>1095</v>
      </c>
      <c r="C28" s="409" t="s">
        <v>1096</v>
      </c>
      <c r="D28" s="366" t="s">
        <v>1782</v>
      </c>
      <c r="E28" s="354">
        <v>6</v>
      </c>
      <c r="F28" s="367"/>
      <c r="G28" s="183"/>
      <c r="H28" s="230"/>
      <c r="I28" s="356"/>
      <c r="J28" s="336"/>
      <c r="K28" s="230"/>
      <c r="L28" s="183"/>
      <c r="M28" s="183"/>
      <c r="N28" s="183"/>
      <c r="O28" s="183"/>
      <c r="P28" s="231"/>
    </row>
    <row r="29" spans="1:16" s="232" customFormat="1" ht="32.25" customHeight="1">
      <c r="A29" s="357">
        <v>12</v>
      </c>
      <c r="B29" s="369" t="s">
        <v>1095</v>
      </c>
      <c r="C29" s="409" t="s">
        <v>1097</v>
      </c>
      <c r="D29" s="366" t="s">
        <v>1782</v>
      </c>
      <c r="E29" s="354">
        <v>6</v>
      </c>
      <c r="F29" s="367"/>
      <c r="G29" s="183"/>
      <c r="H29" s="230"/>
      <c r="I29" s="356"/>
      <c r="J29" s="336"/>
      <c r="K29" s="230"/>
      <c r="L29" s="183"/>
      <c r="M29" s="183"/>
      <c r="N29" s="183"/>
      <c r="O29" s="183"/>
      <c r="P29" s="231"/>
    </row>
    <row r="30" spans="1:16" s="232" customFormat="1" ht="18.75" customHeight="1">
      <c r="A30" s="357">
        <v>13</v>
      </c>
      <c r="B30" s="369" t="s">
        <v>1098</v>
      </c>
      <c r="C30" s="409" t="s">
        <v>1099</v>
      </c>
      <c r="D30" s="366" t="s">
        <v>1782</v>
      </c>
      <c r="E30" s="354">
        <v>75</v>
      </c>
      <c r="F30" s="367"/>
      <c r="G30" s="183"/>
      <c r="H30" s="230"/>
      <c r="I30" s="356"/>
      <c r="J30" s="336"/>
      <c r="K30" s="230"/>
      <c r="L30" s="183"/>
      <c r="M30" s="183"/>
      <c r="N30" s="183"/>
      <c r="O30" s="183"/>
      <c r="P30" s="231"/>
    </row>
    <row r="31" spans="1:16" s="232" customFormat="1" ht="18.75" customHeight="1">
      <c r="A31" s="578">
        <v>14</v>
      </c>
      <c r="B31" s="608" t="s">
        <v>1100</v>
      </c>
      <c r="C31" s="609" t="s">
        <v>1101</v>
      </c>
      <c r="D31" s="610" t="s">
        <v>1782</v>
      </c>
      <c r="E31" s="611">
        <v>75</v>
      </c>
      <c r="F31" s="601"/>
      <c r="G31" s="190"/>
      <c r="H31" s="238"/>
      <c r="I31" s="583"/>
      <c r="J31" s="464"/>
      <c r="K31" s="238"/>
      <c r="L31" s="190"/>
      <c r="M31" s="190"/>
      <c r="N31" s="190"/>
      <c r="O31" s="190"/>
      <c r="P31" s="239"/>
    </row>
    <row r="32" spans="1:16" s="232" customFormat="1" ht="33.75" customHeight="1">
      <c r="A32" s="357">
        <v>15</v>
      </c>
      <c r="B32" s="369" t="s">
        <v>1102</v>
      </c>
      <c r="C32" s="409" t="s">
        <v>1103</v>
      </c>
      <c r="D32" s="366" t="s">
        <v>1800</v>
      </c>
      <c r="E32" s="354">
        <v>1</v>
      </c>
      <c r="F32" s="367"/>
      <c r="G32" s="183"/>
      <c r="H32" s="230"/>
      <c r="I32" s="356"/>
      <c r="J32" s="336"/>
      <c r="K32" s="230"/>
      <c r="L32" s="183"/>
      <c r="M32" s="183"/>
      <c r="N32" s="183"/>
      <c r="O32" s="183"/>
      <c r="P32" s="231"/>
    </row>
    <row r="33" spans="1:16" s="232" customFormat="1" ht="18.75" customHeight="1">
      <c r="A33" s="357">
        <v>16</v>
      </c>
      <c r="B33" s="369" t="s">
        <v>1104</v>
      </c>
      <c r="C33" s="409" t="s">
        <v>1105</v>
      </c>
      <c r="D33" s="366" t="s">
        <v>1782</v>
      </c>
      <c r="E33" s="354">
        <v>2</v>
      </c>
      <c r="F33" s="367"/>
      <c r="G33" s="183"/>
      <c r="H33" s="230"/>
      <c r="I33" s="356"/>
      <c r="J33" s="336"/>
      <c r="K33" s="230"/>
      <c r="L33" s="183"/>
      <c r="M33" s="183"/>
      <c r="N33" s="183"/>
      <c r="O33" s="183"/>
      <c r="P33" s="231"/>
    </row>
    <row r="34" spans="1:16" s="232" customFormat="1" ht="18.75" customHeight="1">
      <c r="A34" s="357">
        <v>17</v>
      </c>
      <c r="B34" s="369"/>
      <c r="C34" s="409" t="s">
        <v>1106</v>
      </c>
      <c r="D34" s="366" t="s">
        <v>1782</v>
      </c>
      <c r="E34" s="354">
        <v>3</v>
      </c>
      <c r="F34" s="367"/>
      <c r="G34" s="183"/>
      <c r="H34" s="230"/>
      <c r="I34" s="356"/>
      <c r="J34" s="336"/>
      <c r="K34" s="230"/>
      <c r="L34" s="183"/>
      <c r="M34" s="183"/>
      <c r="N34" s="183"/>
      <c r="O34" s="183"/>
      <c r="P34" s="231"/>
    </row>
    <row r="35" spans="1:16" s="232" customFormat="1" ht="18.75" customHeight="1">
      <c r="A35" s="357">
        <v>18</v>
      </c>
      <c r="B35" s="369"/>
      <c r="C35" s="409" t="s">
        <v>1107</v>
      </c>
      <c r="D35" s="366" t="s">
        <v>1800</v>
      </c>
      <c r="E35" s="354">
        <v>2</v>
      </c>
      <c r="F35" s="367"/>
      <c r="G35" s="183"/>
      <c r="H35" s="230"/>
      <c r="I35" s="356"/>
      <c r="J35" s="336"/>
      <c r="K35" s="230"/>
      <c r="L35" s="183"/>
      <c r="M35" s="183"/>
      <c r="N35" s="183"/>
      <c r="O35" s="183"/>
      <c r="P35" s="231"/>
    </row>
    <row r="36" spans="1:16" s="232" customFormat="1" ht="32.25" customHeight="1">
      <c r="A36" s="357">
        <v>19</v>
      </c>
      <c r="B36" s="369" t="s">
        <v>1108</v>
      </c>
      <c r="C36" s="302" t="s">
        <v>1109</v>
      </c>
      <c r="D36" s="488" t="s">
        <v>1800</v>
      </c>
      <c r="E36" s="489">
        <v>3</v>
      </c>
      <c r="F36" s="490"/>
      <c r="G36" s="300"/>
      <c r="H36" s="491"/>
      <c r="I36" s="492"/>
      <c r="J36" s="336"/>
      <c r="K36" s="230"/>
      <c r="L36" s="183"/>
      <c r="M36" s="183"/>
      <c r="N36" s="183"/>
      <c r="O36" s="183"/>
      <c r="P36" s="231"/>
    </row>
    <row r="37" spans="1:16" s="232" customFormat="1" ht="32.25" customHeight="1">
      <c r="A37" s="357">
        <v>20</v>
      </c>
      <c r="B37" s="369" t="s">
        <v>1108</v>
      </c>
      <c r="C37" s="302" t="s">
        <v>1110</v>
      </c>
      <c r="D37" s="488" t="s">
        <v>1800</v>
      </c>
      <c r="E37" s="489">
        <v>1</v>
      </c>
      <c r="F37" s="490"/>
      <c r="G37" s="300"/>
      <c r="H37" s="491"/>
      <c r="I37" s="492"/>
      <c r="J37" s="336"/>
      <c r="K37" s="230"/>
      <c r="L37" s="183"/>
      <c r="M37" s="183"/>
      <c r="N37" s="183"/>
      <c r="O37" s="183"/>
      <c r="P37" s="231"/>
    </row>
    <row r="38" spans="1:16" s="232" customFormat="1" ht="32.25" customHeight="1">
      <c r="A38" s="357">
        <v>21</v>
      </c>
      <c r="B38" s="369" t="s">
        <v>1111</v>
      </c>
      <c r="C38" s="409" t="s">
        <v>1112</v>
      </c>
      <c r="D38" s="488" t="s">
        <v>1800</v>
      </c>
      <c r="E38" s="489">
        <v>12</v>
      </c>
      <c r="F38" s="490"/>
      <c r="G38" s="300"/>
      <c r="H38" s="491"/>
      <c r="I38" s="492"/>
      <c r="J38" s="336"/>
      <c r="K38" s="230"/>
      <c r="L38" s="183"/>
      <c r="M38" s="183"/>
      <c r="N38" s="183"/>
      <c r="O38" s="183"/>
      <c r="P38" s="231"/>
    </row>
    <row r="39" spans="1:16" s="232" customFormat="1" ht="32.25" customHeight="1">
      <c r="A39" s="357">
        <v>22</v>
      </c>
      <c r="B39" s="369" t="s">
        <v>992</v>
      </c>
      <c r="C39" s="409" t="s">
        <v>1066</v>
      </c>
      <c r="D39" s="366" t="s">
        <v>144</v>
      </c>
      <c r="E39" s="354">
        <v>1100</v>
      </c>
      <c r="F39" s="183"/>
      <c r="G39" s="183"/>
      <c r="H39" s="230"/>
      <c r="I39" s="356"/>
      <c r="J39" s="336"/>
      <c r="K39" s="230"/>
      <c r="L39" s="183"/>
      <c r="M39" s="183"/>
      <c r="N39" s="183"/>
      <c r="O39" s="183"/>
      <c r="P39" s="231"/>
    </row>
    <row r="40" spans="1:16" s="232" customFormat="1" ht="18.75" customHeight="1">
      <c r="A40" s="357">
        <v>23</v>
      </c>
      <c r="B40" s="413" t="s">
        <v>992</v>
      </c>
      <c r="C40" s="409" t="s">
        <v>1113</v>
      </c>
      <c r="D40" s="366" t="s">
        <v>144</v>
      </c>
      <c r="E40" s="354">
        <v>10</v>
      </c>
      <c r="F40" s="183"/>
      <c r="G40" s="183"/>
      <c r="H40" s="230"/>
      <c r="I40" s="356"/>
      <c r="J40" s="336"/>
      <c r="K40" s="230"/>
      <c r="L40" s="183"/>
      <c r="M40" s="183"/>
      <c r="N40" s="183"/>
      <c r="O40" s="183"/>
      <c r="P40" s="231"/>
    </row>
    <row r="41" spans="1:16" s="232" customFormat="1" ht="30" customHeight="1">
      <c r="A41" s="357">
        <v>24</v>
      </c>
      <c r="B41" s="413" t="s">
        <v>1067</v>
      </c>
      <c r="C41" s="409" t="s">
        <v>1068</v>
      </c>
      <c r="D41" s="366" t="s">
        <v>144</v>
      </c>
      <c r="E41" s="354">
        <v>35</v>
      </c>
      <c r="F41" s="183"/>
      <c r="G41" s="183"/>
      <c r="H41" s="230"/>
      <c r="I41" s="356"/>
      <c r="J41" s="336"/>
      <c r="K41" s="230"/>
      <c r="L41" s="183"/>
      <c r="M41" s="183"/>
      <c r="N41" s="183"/>
      <c r="O41" s="183"/>
      <c r="P41" s="231"/>
    </row>
    <row r="42" spans="1:16" s="232" customFormat="1" ht="18.75" customHeight="1">
      <c r="A42" s="357">
        <v>25</v>
      </c>
      <c r="B42" s="369" t="s">
        <v>1024</v>
      </c>
      <c r="C42" s="409" t="s">
        <v>997</v>
      </c>
      <c r="D42" s="366" t="s">
        <v>144</v>
      </c>
      <c r="E42" s="354">
        <v>700</v>
      </c>
      <c r="F42" s="367"/>
      <c r="G42" s="183"/>
      <c r="H42" s="230"/>
      <c r="I42" s="356"/>
      <c r="J42" s="336"/>
      <c r="K42" s="230"/>
      <c r="L42" s="183"/>
      <c r="M42" s="183"/>
      <c r="N42" s="183"/>
      <c r="O42" s="183"/>
      <c r="P42" s="231"/>
    </row>
    <row r="43" spans="1:16" s="232" customFormat="1" ht="18.75" customHeight="1">
      <c r="A43" s="357">
        <v>26</v>
      </c>
      <c r="B43" s="369" t="s">
        <v>1025</v>
      </c>
      <c r="C43" s="409" t="s">
        <v>998</v>
      </c>
      <c r="D43" s="366" t="s">
        <v>144</v>
      </c>
      <c r="E43" s="354">
        <v>50</v>
      </c>
      <c r="F43" s="367"/>
      <c r="G43" s="183"/>
      <c r="H43" s="230"/>
      <c r="I43" s="356"/>
      <c r="J43" s="336"/>
      <c r="K43" s="230"/>
      <c r="L43" s="183"/>
      <c r="M43" s="183"/>
      <c r="N43" s="183"/>
      <c r="O43" s="183"/>
      <c r="P43" s="231"/>
    </row>
    <row r="44" spans="1:16" s="232" customFormat="1" ht="18.75" customHeight="1">
      <c r="A44" s="357">
        <v>27</v>
      </c>
      <c r="B44" s="369" t="s">
        <v>1807</v>
      </c>
      <c r="C44" s="409" t="s">
        <v>1114</v>
      </c>
      <c r="D44" s="366" t="s">
        <v>1800</v>
      </c>
      <c r="E44" s="354">
        <v>1</v>
      </c>
      <c r="F44" s="367"/>
      <c r="G44" s="183"/>
      <c r="H44" s="230"/>
      <c r="I44" s="356"/>
      <c r="J44" s="336"/>
      <c r="K44" s="230"/>
      <c r="L44" s="183"/>
      <c r="M44" s="183"/>
      <c r="N44" s="183"/>
      <c r="O44" s="183"/>
      <c r="P44" s="231"/>
    </row>
    <row r="45" spans="1:16" s="232" customFormat="1" ht="18.75" customHeight="1" thickBot="1">
      <c r="A45" s="357">
        <v>28</v>
      </c>
      <c r="B45" s="369" t="s">
        <v>1807</v>
      </c>
      <c r="C45" s="409" t="s">
        <v>999</v>
      </c>
      <c r="D45" s="366" t="s">
        <v>1800</v>
      </c>
      <c r="E45" s="354">
        <v>1</v>
      </c>
      <c r="F45" s="367"/>
      <c r="G45" s="183"/>
      <c r="H45" s="230"/>
      <c r="I45" s="356"/>
      <c r="J45" s="336"/>
      <c r="K45" s="230"/>
      <c r="L45" s="183"/>
      <c r="M45" s="183"/>
      <c r="N45" s="183"/>
      <c r="O45" s="183"/>
      <c r="P45" s="231"/>
    </row>
    <row r="46" spans="1:24" s="210" customFormat="1" ht="18" customHeight="1" thickBot="1">
      <c r="A46" s="240"/>
      <c r="B46" s="769" t="s">
        <v>145</v>
      </c>
      <c r="C46" s="769"/>
      <c r="D46" s="242" t="s">
        <v>142</v>
      </c>
      <c r="E46" s="243"/>
      <c r="F46" s="244"/>
      <c r="G46" s="244"/>
      <c r="H46" s="244"/>
      <c r="I46" s="244"/>
      <c r="J46" s="244"/>
      <c r="K46" s="244"/>
      <c r="L46" s="244">
        <f>SUM(L18:L45)</f>
        <v>0</v>
      </c>
      <c r="M46" s="245">
        <f>SUM(M18:M45)</f>
        <v>0</v>
      </c>
      <c r="N46" s="245">
        <f>SUM(N18:N45)</f>
        <v>0</v>
      </c>
      <c r="O46" s="244">
        <f>SUM(O18:O45)</f>
        <v>0</v>
      </c>
      <c r="P46" s="256">
        <f>SUM(P18:P45)</f>
        <v>0</v>
      </c>
      <c r="Q46" s="232"/>
      <c r="R46" s="232"/>
      <c r="S46" s="232"/>
      <c r="T46" s="232"/>
      <c r="U46" s="232"/>
      <c r="V46" s="232"/>
      <c r="W46" s="232"/>
      <c r="X46" s="232"/>
    </row>
    <row r="47" spans="1:24" s="210" customFormat="1" ht="15" customHeight="1" thickBot="1">
      <c r="A47" s="246"/>
      <c r="B47" s="247"/>
      <c r="C47" s="247" t="s">
        <v>146</v>
      </c>
      <c r="D47" s="248" t="s">
        <v>147</v>
      </c>
      <c r="E47" s="249"/>
      <c r="F47" s="247"/>
      <c r="G47" s="247"/>
      <c r="H47" s="247"/>
      <c r="I47" s="247"/>
      <c r="J47" s="247"/>
      <c r="K47" s="247"/>
      <c r="L47" s="227"/>
      <c r="M47" s="234"/>
      <c r="N47" s="234">
        <f>ROUND(N46*0.05,2)</f>
        <v>0</v>
      </c>
      <c r="O47" s="183"/>
      <c r="P47" s="257">
        <f>SUM(N47:O47)</f>
        <v>0</v>
      </c>
      <c r="Q47" s="232"/>
      <c r="R47" s="232"/>
      <c r="S47" s="232"/>
      <c r="T47" s="232"/>
      <c r="U47" s="232"/>
      <c r="V47" s="232"/>
      <c r="W47" s="232"/>
      <c r="X47" s="232"/>
    </row>
    <row r="48" spans="1:24" s="210" customFormat="1" ht="17.25" customHeight="1" thickBot="1">
      <c r="A48" s="250"/>
      <c r="B48" s="251"/>
      <c r="C48" s="241" t="s">
        <v>141</v>
      </c>
      <c r="D48" s="252" t="s">
        <v>142</v>
      </c>
      <c r="E48" s="253"/>
      <c r="F48" s="251"/>
      <c r="G48" s="251"/>
      <c r="H48" s="251"/>
      <c r="I48" s="251"/>
      <c r="J48" s="251"/>
      <c r="K48" s="251"/>
      <c r="L48" s="244">
        <f>SUM(L46)</f>
        <v>0</v>
      </c>
      <c r="M48" s="245">
        <f>SUM(M46)</f>
        <v>0</v>
      </c>
      <c r="N48" s="245">
        <f>SUM(N46:N47)</f>
        <v>0</v>
      </c>
      <c r="O48" s="245">
        <f>SUM(O46)</f>
        <v>0</v>
      </c>
      <c r="P48" s="258">
        <f>P46+P47</f>
        <v>0</v>
      </c>
      <c r="Q48" s="232"/>
      <c r="R48" s="232"/>
      <c r="S48" s="232"/>
      <c r="T48" s="232"/>
      <c r="U48" s="232"/>
      <c r="V48" s="232"/>
      <c r="W48" s="232"/>
      <c r="X48" s="232"/>
    </row>
    <row r="49" spans="1:24" s="210" customFormat="1" ht="18" customHeight="1">
      <c r="A49" s="254"/>
      <c r="B49" s="254"/>
      <c r="C49" s="254"/>
      <c r="D49" s="254"/>
      <c r="E49" s="254"/>
      <c r="F49" s="254"/>
      <c r="G49" s="254"/>
      <c r="H49" s="254"/>
      <c r="I49" s="254"/>
      <c r="J49" s="254"/>
      <c r="K49" s="254"/>
      <c r="L49" s="254"/>
      <c r="M49" s="254"/>
      <c r="N49" s="254"/>
      <c r="O49" s="254"/>
      <c r="P49" s="254"/>
      <c r="Q49" s="232"/>
      <c r="R49" s="232"/>
      <c r="S49" s="232"/>
      <c r="T49" s="232"/>
      <c r="U49" s="232"/>
      <c r="V49" s="232"/>
      <c r="W49" s="232"/>
      <c r="X49" s="232"/>
    </row>
    <row r="50" spans="1:24" s="210" customFormat="1" ht="18" customHeight="1">
      <c r="A50" s="254"/>
      <c r="B50" s="254"/>
      <c r="C50" s="254"/>
      <c r="D50" s="254"/>
      <c r="E50" s="254"/>
      <c r="F50" s="254"/>
      <c r="G50" s="254"/>
      <c r="H50" s="254"/>
      <c r="I50" s="254"/>
      <c r="J50" s="254"/>
      <c r="K50" s="254"/>
      <c r="L50" s="254"/>
      <c r="M50" s="254"/>
      <c r="N50" s="254"/>
      <c r="O50" s="254"/>
      <c r="P50" s="254"/>
      <c r="Q50" s="232"/>
      <c r="R50" s="232"/>
      <c r="S50" s="232"/>
      <c r="T50" s="232"/>
      <c r="U50" s="232"/>
      <c r="V50" s="232"/>
      <c r="W50" s="232"/>
      <c r="X50" s="232"/>
    </row>
    <row r="51" spans="1:24" s="210" customFormat="1" ht="15" customHeight="1">
      <c r="A51" s="212"/>
      <c r="B51" s="696" t="s">
        <v>2191</v>
      </c>
      <c r="C51" s="254"/>
      <c r="D51" s="254"/>
      <c r="E51" s="254"/>
      <c r="F51" s="254"/>
      <c r="G51" s="254"/>
      <c r="H51" s="254"/>
      <c r="I51" s="254"/>
      <c r="J51" s="254"/>
      <c r="K51" s="254"/>
      <c r="L51" s="254"/>
      <c r="M51" s="254"/>
      <c r="N51" s="254"/>
      <c r="O51" s="254"/>
      <c r="P51" s="254"/>
      <c r="Q51" s="232"/>
      <c r="R51" s="232"/>
      <c r="S51" s="232"/>
      <c r="T51" s="232"/>
      <c r="U51" s="232"/>
      <c r="V51" s="232"/>
      <c r="W51" s="232"/>
      <c r="X51" s="232"/>
    </row>
    <row r="52" spans="1:24" s="210" customFormat="1" ht="13.5" customHeight="1">
      <c r="A52" s="212"/>
      <c r="B52" s="255"/>
      <c r="C52" s="255"/>
      <c r="D52" s="212"/>
      <c r="E52" s="212"/>
      <c r="F52" s="212"/>
      <c r="G52" s="212"/>
      <c r="H52" s="212"/>
      <c r="I52" s="212"/>
      <c r="J52" s="212"/>
      <c r="K52" s="212"/>
      <c r="L52" s="212"/>
      <c r="M52" s="212"/>
      <c r="N52" s="212"/>
      <c r="O52" s="212"/>
      <c r="P52" s="212"/>
      <c r="Q52" s="232"/>
      <c r="R52" s="232"/>
      <c r="S52" s="232"/>
      <c r="T52" s="232"/>
      <c r="U52" s="232"/>
      <c r="V52" s="232"/>
      <c r="W52" s="232"/>
      <c r="X52" s="232"/>
    </row>
    <row r="53" spans="1:24" s="210" customFormat="1" ht="15" customHeight="1">
      <c r="A53" s="212"/>
      <c r="B53" s="255" t="s">
        <v>1517</v>
      </c>
      <c r="C53" s="255"/>
      <c r="D53" s="212"/>
      <c r="E53" s="212"/>
      <c r="F53" s="212"/>
      <c r="G53" s="212"/>
      <c r="H53" s="212"/>
      <c r="I53" s="212"/>
      <c r="J53" s="212"/>
      <c r="K53" s="212"/>
      <c r="L53" s="212"/>
      <c r="M53" s="212"/>
      <c r="N53" s="212"/>
      <c r="O53" s="212"/>
      <c r="P53" s="212"/>
      <c r="Q53" s="232"/>
      <c r="R53" s="232"/>
      <c r="S53" s="232"/>
      <c r="T53" s="232"/>
      <c r="U53" s="232"/>
      <c r="V53" s="232"/>
      <c r="W53" s="232"/>
      <c r="X53" s="232"/>
    </row>
    <row r="54" spans="1:24" s="210" customFormat="1" ht="18" customHeight="1">
      <c r="A54" s="254"/>
      <c r="B54" s="254"/>
      <c r="C54" s="254"/>
      <c r="D54" s="254"/>
      <c r="E54" s="254"/>
      <c r="F54" s="254"/>
      <c r="G54" s="254"/>
      <c r="H54" s="254"/>
      <c r="I54" s="254"/>
      <c r="J54" s="254"/>
      <c r="K54" s="254"/>
      <c r="L54" s="254"/>
      <c r="M54" s="254"/>
      <c r="N54" s="254"/>
      <c r="O54" s="254"/>
      <c r="P54" s="254"/>
      <c r="Q54" s="232"/>
      <c r="R54" s="232"/>
      <c r="S54" s="232"/>
      <c r="T54" s="232"/>
      <c r="U54" s="232"/>
      <c r="V54" s="232"/>
      <c r="W54" s="232"/>
      <c r="X54" s="232"/>
    </row>
    <row r="55" spans="1:24" s="210" customFormat="1" ht="18" customHeight="1">
      <c r="A55" s="212"/>
      <c r="B55" s="254"/>
      <c r="C55" s="254"/>
      <c r="D55" s="254"/>
      <c r="E55" s="254"/>
      <c r="F55" s="254"/>
      <c r="G55" s="254"/>
      <c r="H55" s="254"/>
      <c r="I55" s="254"/>
      <c r="J55" s="254"/>
      <c r="K55" s="254"/>
      <c r="L55" s="254"/>
      <c r="M55" s="254"/>
      <c r="N55" s="254"/>
      <c r="O55" s="254"/>
      <c r="P55" s="254"/>
      <c r="Q55" s="232"/>
      <c r="R55" s="232"/>
      <c r="S55" s="232"/>
      <c r="T55" s="232"/>
      <c r="U55" s="232"/>
      <c r="V55" s="232"/>
      <c r="W55" s="232"/>
      <c r="X55" s="232"/>
    </row>
    <row r="56" spans="1:24" s="210" customFormat="1" ht="18" customHeight="1">
      <c r="A56" s="212"/>
      <c r="B56" s="255"/>
      <c r="C56" s="255"/>
      <c r="D56" s="212"/>
      <c r="E56" s="212"/>
      <c r="F56" s="212"/>
      <c r="G56" s="212"/>
      <c r="H56" s="212"/>
      <c r="I56" s="212"/>
      <c r="J56" s="212"/>
      <c r="K56" s="212"/>
      <c r="L56" s="212"/>
      <c r="M56" s="212"/>
      <c r="N56" s="212"/>
      <c r="O56" s="212"/>
      <c r="P56" s="212"/>
      <c r="Q56" s="232"/>
      <c r="R56" s="232"/>
      <c r="S56" s="232"/>
      <c r="T56" s="232"/>
      <c r="U56" s="232"/>
      <c r="V56" s="232"/>
      <c r="W56" s="232"/>
      <c r="X56" s="232"/>
    </row>
    <row r="57" spans="1:24" s="210" customFormat="1" ht="18" customHeight="1">
      <c r="A57" s="212"/>
      <c r="B57" s="212"/>
      <c r="C57" s="212"/>
      <c r="D57" s="212"/>
      <c r="E57" s="212"/>
      <c r="F57" s="212"/>
      <c r="G57" s="212"/>
      <c r="H57" s="212"/>
      <c r="I57" s="212"/>
      <c r="J57" s="212"/>
      <c r="K57" s="212"/>
      <c r="L57" s="212"/>
      <c r="M57" s="212"/>
      <c r="N57" s="212"/>
      <c r="O57" s="212"/>
      <c r="P57" s="212"/>
      <c r="Q57" s="232"/>
      <c r="R57" s="232"/>
      <c r="S57" s="232"/>
      <c r="T57" s="232"/>
      <c r="U57" s="232"/>
      <c r="V57" s="232"/>
      <c r="W57" s="232"/>
      <c r="X57" s="232"/>
    </row>
    <row r="58" spans="1:24" s="210" customFormat="1" ht="18" customHeight="1">
      <c r="A58" s="212"/>
      <c r="B58" s="212"/>
      <c r="C58" s="212"/>
      <c r="D58" s="212"/>
      <c r="E58" s="212"/>
      <c r="F58" s="212"/>
      <c r="G58" s="212"/>
      <c r="H58" s="212"/>
      <c r="I58" s="212"/>
      <c r="J58" s="212"/>
      <c r="K58" s="212"/>
      <c r="L58" s="212"/>
      <c r="M58" s="212"/>
      <c r="N58" s="212"/>
      <c r="O58" s="212"/>
      <c r="P58" s="212"/>
      <c r="Q58" s="232"/>
      <c r="R58" s="232"/>
      <c r="S58" s="232"/>
      <c r="T58" s="232"/>
      <c r="U58" s="232"/>
      <c r="V58" s="232"/>
      <c r="W58" s="232"/>
      <c r="X58" s="232"/>
    </row>
    <row r="59" spans="1:24" s="210" customFormat="1" ht="18" customHeight="1">
      <c r="A59" s="212"/>
      <c r="B59" s="212"/>
      <c r="C59" s="212"/>
      <c r="D59" s="212"/>
      <c r="E59" s="212"/>
      <c r="F59" s="212"/>
      <c r="G59" s="212"/>
      <c r="H59" s="212"/>
      <c r="I59" s="212"/>
      <c r="J59" s="212"/>
      <c r="K59" s="212"/>
      <c r="L59" s="212"/>
      <c r="M59" s="212"/>
      <c r="N59" s="212"/>
      <c r="O59" s="212"/>
      <c r="P59" s="212"/>
      <c r="Q59" s="232"/>
      <c r="R59" s="232"/>
      <c r="S59" s="232"/>
      <c r="T59" s="232"/>
      <c r="U59" s="232"/>
      <c r="V59" s="232"/>
      <c r="W59" s="232"/>
      <c r="X59" s="232"/>
    </row>
    <row r="60" spans="17:24" s="210" customFormat="1" ht="18" customHeight="1">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sheetData>
  <sheetProtection/>
  <mergeCells count="23">
    <mergeCell ref="B46:C46"/>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1" right="0.18" top="0.93" bottom="0.48" header="0.73" footer="0.27"/>
  <pageSetup horizontalDpi="600" verticalDpi="600" orientation="landscape" paperSize="9" scale="90"/>
  <headerFooter alignWithMargins="0">
    <oddHeader>&amp;C&amp;8lapa &amp;P</oddHeader>
    <oddFooter>&amp;R&amp;8Lokālā tāme Nr.2-10</oddFooter>
  </headerFooter>
</worksheet>
</file>

<file path=xl/worksheets/sheet16.xml><?xml version="1.0" encoding="utf-8"?>
<worksheet xmlns="http://schemas.openxmlformats.org/spreadsheetml/2006/main" xmlns:r="http://schemas.openxmlformats.org/officeDocument/2006/relationships">
  <sheetPr>
    <tabColor indexed="13"/>
  </sheetPr>
  <dimension ref="A1:X222"/>
  <sheetViews>
    <sheetView zoomScale="75" zoomScaleNormal="75" workbookViewId="0" topLeftCell="A1">
      <selection activeCell="B46" sqref="B46"/>
    </sheetView>
  </sheetViews>
  <sheetFormatPr defaultColWidth="9.140625" defaultRowHeight="12.75"/>
  <cols>
    <col min="1" max="1" width="4.421875" style="220" customWidth="1"/>
    <col min="2" max="2" width="8.28125" style="220" customWidth="1"/>
    <col min="3" max="3" width="36.28125" style="220" customWidth="1"/>
    <col min="4"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1115</v>
      </c>
      <c r="B3" s="758"/>
      <c r="C3" s="758"/>
      <c r="D3" s="758"/>
      <c r="E3" s="758"/>
      <c r="F3" s="758"/>
      <c r="G3" s="758"/>
      <c r="H3" s="758"/>
      <c r="I3" s="758"/>
      <c r="J3" s="758"/>
      <c r="K3" s="758"/>
      <c r="L3" s="758"/>
      <c r="M3" s="758"/>
      <c r="N3" s="758"/>
      <c r="O3" s="758"/>
      <c r="P3" s="758"/>
    </row>
    <row r="4" spans="1:16" s="210" customFormat="1" ht="15">
      <c r="A4" s="759" t="s">
        <v>2064</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P41</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84" t="s">
        <v>2025</v>
      </c>
      <c r="B18" s="399" t="s">
        <v>2085</v>
      </c>
      <c r="C18" s="575" t="s">
        <v>2065</v>
      </c>
      <c r="D18" s="400" t="s">
        <v>1987</v>
      </c>
      <c r="E18" s="401">
        <v>1</v>
      </c>
      <c r="F18" s="335"/>
      <c r="G18" s="183"/>
      <c r="H18" s="230"/>
      <c r="I18" s="338"/>
      <c r="J18" s="336"/>
      <c r="K18" s="230"/>
      <c r="L18" s="183"/>
      <c r="M18" s="183"/>
      <c r="N18" s="183"/>
      <c r="O18" s="183"/>
      <c r="P18" s="231"/>
    </row>
    <row r="19" spans="1:16" s="232" customFormat="1" ht="18.75" customHeight="1">
      <c r="A19" s="384" t="s">
        <v>2037</v>
      </c>
      <c r="B19" s="399" t="s">
        <v>2085</v>
      </c>
      <c r="C19" s="575" t="s">
        <v>2084</v>
      </c>
      <c r="D19" s="400" t="s">
        <v>1987</v>
      </c>
      <c r="E19" s="401">
        <v>1</v>
      </c>
      <c r="F19" s="335"/>
      <c r="G19" s="183"/>
      <c r="H19" s="230"/>
      <c r="I19" s="338"/>
      <c r="J19" s="336"/>
      <c r="K19" s="230"/>
      <c r="L19" s="183"/>
      <c r="M19" s="183"/>
      <c r="N19" s="183"/>
      <c r="O19" s="183"/>
      <c r="P19" s="231"/>
    </row>
    <row r="20" spans="1:16" s="232" customFormat="1" ht="18.75" customHeight="1">
      <c r="A20" s="384" t="s">
        <v>942</v>
      </c>
      <c r="B20" s="399" t="s">
        <v>2085</v>
      </c>
      <c r="C20" s="575" t="s">
        <v>2066</v>
      </c>
      <c r="D20" s="400" t="s">
        <v>1987</v>
      </c>
      <c r="E20" s="401">
        <v>2</v>
      </c>
      <c r="F20" s="335"/>
      <c r="G20" s="183"/>
      <c r="H20" s="230"/>
      <c r="I20" s="338"/>
      <c r="J20" s="336"/>
      <c r="K20" s="230"/>
      <c r="L20" s="183"/>
      <c r="M20" s="183"/>
      <c r="N20" s="183"/>
      <c r="O20" s="183"/>
      <c r="P20" s="231"/>
    </row>
    <row r="21" spans="1:16" s="232" customFormat="1" ht="18.75" customHeight="1">
      <c r="A21" s="384" t="s">
        <v>957</v>
      </c>
      <c r="B21" s="399" t="s">
        <v>2085</v>
      </c>
      <c r="C21" s="575" t="s">
        <v>2067</v>
      </c>
      <c r="D21" s="400" t="s">
        <v>143</v>
      </c>
      <c r="E21" s="401">
        <v>7</v>
      </c>
      <c r="F21" s="335"/>
      <c r="G21" s="183"/>
      <c r="H21" s="230"/>
      <c r="I21" s="338"/>
      <c r="J21" s="336"/>
      <c r="K21" s="230"/>
      <c r="L21" s="183"/>
      <c r="M21" s="183"/>
      <c r="N21" s="183"/>
      <c r="O21" s="183"/>
      <c r="P21" s="231"/>
    </row>
    <row r="22" spans="1:16" s="232" customFormat="1" ht="18.75" customHeight="1">
      <c r="A22" s="384" t="s">
        <v>148</v>
      </c>
      <c r="B22" s="399" t="s">
        <v>2085</v>
      </c>
      <c r="C22" s="575" t="s">
        <v>2068</v>
      </c>
      <c r="D22" s="400" t="s">
        <v>1987</v>
      </c>
      <c r="E22" s="401">
        <v>1</v>
      </c>
      <c r="F22" s="335"/>
      <c r="G22" s="183"/>
      <c r="H22" s="230"/>
      <c r="I22" s="338"/>
      <c r="J22" s="336"/>
      <c r="K22" s="230"/>
      <c r="L22" s="183"/>
      <c r="M22" s="183"/>
      <c r="N22" s="183"/>
      <c r="O22" s="183"/>
      <c r="P22" s="231"/>
    </row>
    <row r="23" spans="1:16" s="232" customFormat="1" ht="29.25" customHeight="1">
      <c r="A23" s="384" t="s">
        <v>959</v>
      </c>
      <c r="B23" s="399" t="s">
        <v>2085</v>
      </c>
      <c r="C23" s="575" t="s">
        <v>2069</v>
      </c>
      <c r="D23" s="400" t="s">
        <v>1987</v>
      </c>
      <c r="E23" s="401">
        <v>2</v>
      </c>
      <c r="F23" s="335"/>
      <c r="G23" s="183"/>
      <c r="H23" s="230"/>
      <c r="I23" s="338"/>
      <c r="J23" s="336"/>
      <c r="K23" s="230"/>
      <c r="L23" s="183"/>
      <c r="M23" s="183"/>
      <c r="N23" s="183"/>
      <c r="O23" s="183"/>
      <c r="P23" s="231"/>
    </row>
    <row r="24" spans="1:16" s="232" customFormat="1" ht="30.75" customHeight="1">
      <c r="A24" s="384" t="s">
        <v>960</v>
      </c>
      <c r="B24" s="399" t="s">
        <v>2085</v>
      </c>
      <c r="C24" s="575" t="s">
        <v>2070</v>
      </c>
      <c r="D24" s="400" t="s">
        <v>1987</v>
      </c>
      <c r="E24" s="401">
        <v>1</v>
      </c>
      <c r="F24" s="335"/>
      <c r="G24" s="183"/>
      <c r="H24" s="230"/>
      <c r="I24" s="338"/>
      <c r="J24" s="336"/>
      <c r="K24" s="230"/>
      <c r="L24" s="183"/>
      <c r="M24" s="183"/>
      <c r="N24" s="183"/>
      <c r="O24" s="183"/>
      <c r="P24" s="231"/>
    </row>
    <row r="25" spans="1:16" s="232" customFormat="1" ht="30.75" customHeight="1">
      <c r="A25" s="384" t="s">
        <v>962</v>
      </c>
      <c r="B25" s="399" t="s">
        <v>2085</v>
      </c>
      <c r="C25" s="575" t="s">
        <v>2071</v>
      </c>
      <c r="D25" s="400" t="s">
        <v>1987</v>
      </c>
      <c r="E25" s="401">
        <v>1</v>
      </c>
      <c r="F25" s="335"/>
      <c r="G25" s="183"/>
      <c r="H25" s="230"/>
      <c r="I25" s="338"/>
      <c r="J25" s="336"/>
      <c r="K25" s="230"/>
      <c r="L25" s="183"/>
      <c r="M25" s="183"/>
      <c r="N25" s="183"/>
      <c r="O25" s="183"/>
      <c r="P25" s="231"/>
    </row>
    <row r="26" spans="1:16" s="232" customFormat="1" ht="31.5" customHeight="1">
      <c r="A26" s="384" t="s">
        <v>2051</v>
      </c>
      <c r="B26" s="399" t="s">
        <v>2085</v>
      </c>
      <c r="C26" s="575" t="s">
        <v>2072</v>
      </c>
      <c r="D26" s="400" t="s">
        <v>1987</v>
      </c>
      <c r="E26" s="401">
        <v>1</v>
      </c>
      <c r="F26" s="335"/>
      <c r="G26" s="183"/>
      <c r="H26" s="230"/>
      <c r="I26" s="338"/>
      <c r="J26" s="336"/>
      <c r="K26" s="230"/>
      <c r="L26" s="183"/>
      <c r="M26" s="183"/>
      <c r="N26" s="183"/>
      <c r="O26" s="183"/>
      <c r="P26" s="231"/>
    </row>
    <row r="27" spans="1:16" s="232" customFormat="1" ht="18.75" customHeight="1">
      <c r="A27" s="384" t="s">
        <v>237</v>
      </c>
      <c r="B27" s="369" t="s">
        <v>1108</v>
      </c>
      <c r="C27" s="575" t="s">
        <v>2073</v>
      </c>
      <c r="D27" s="400" t="s">
        <v>143</v>
      </c>
      <c r="E27" s="401">
        <v>73</v>
      </c>
      <c r="F27" s="335"/>
      <c r="G27" s="183"/>
      <c r="H27" s="230"/>
      <c r="I27" s="338"/>
      <c r="J27" s="336"/>
      <c r="K27" s="230"/>
      <c r="L27" s="183"/>
      <c r="M27" s="183"/>
      <c r="N27" s="183"/>
      <c r="O27" s="183"/>
      <c r="P27" s="231"/>
    </row>
    <row r="28" spans="1:16" s="232" customFormat="1" ht="63" customHeight="1">
      <c r="A28" s="614" t="s">
        <v>2055</v>
      </c>
      <c r="B28" s="608" t="s">
        <v>2086</v>
      </c>
      <c r="C28" s="615" t="s">
        <v>2074</v>
      </c>
      <c r="D28" s="594" t="s">
        <v>1987</v>
      </c>
      <c r="E28" s="595">
        <v>18</v>
      </c>
      <c r="F28" s="463"/>
      <c r="G28" s="190"/>
      <c r="H28" s="238"/>
      <c r="I28" s="466"/>
      <c r="J28" s="464"/>
      <c r="K28" s="238"/>
      <c r="L28" s="190"/>
      <c r="M28" s="190"/>
      <c r="N28" s="190"/>
      <c r="O28" s="190"/>
      <c r="P28" s="239"/>
    </row>
    <row r="29" spans="1:16" s="232" customFormat="1" ht="61.5" customHeight="1">
      <c r="A29" s="384" t="s">
        <v>2058</v>
      </c>
      <c r="B29" s="369" t="s">
        <v>2086</v>
      </c>
      <c r="C29" s="575" t="s">
        <v>2075</v>
      </c>
      <c r="D29" s="400" t="s">
        <v>1987</v>
      </c>
      <c r="E29" s="397">
        <v>13</v>
      </c>
      <c r="F29" s="335"/>
      <c r="G29" s="183"/>
      <c r="H29" s="230"/>
      <c r="I29" s="338"/>
      <c r="J29" s="336"/>
      <c r="K29" s="230"/>
      <c r="L29" s="183"/>
      <c r="M29" s="183"/>
      <c r="N29" s="183"/>
      <c r="O29" s="183"/>
      <c r="P29" s="231"/>
    </row>
    <row r="30" spans="1:16" s="232" customFormat="1" ht="64.5" customHeight="1">
      <c r="A30" s="384" t="s">
        <v>2090</v>
      </c>
      <c r="B30" s="369" t="s">
        <v>2086</v>
      </c>
      <c r="C30" s="575" t="s">
        <v>2076</v>
      </c>
      <c r="D30" s="400" t="s">
        <v>1987</v>
      </c>
      <c r="E30" s="397">
        <v>13</v>
      </c>
      <c r="F30" s="335"/>
      <c r="G30" s="183"/>
      <c r="H30" s="230"/>
      <c r="I30" s="338"/>
      <c r="J30" s="336"/>
      <c r="K30" s="230"/>
      <c r="L30" s="183"/>
      <c r="M30" s="183"/>
      <c r="N30" s="183"/>
      <c r="O30" s="183"/>
      <c r="P30" s="231"/>
    </row>
    <row r="31" spans="1:16" s="232" customFormat="1" ht="63" customHeight="1">
      <c r="A31" s="384" t="s">
        <v>2092</v>
      </c>
      <c r="B31" s="369" t="s">
        <v>2086</v>
      </c>
      <c r="C31" s="575" t="s">
        <v>2077</v>
      </c>
      <c r="D31" s="400" t="s">
        <v>1987</v>
      </c>
      <c r="E31" s="397">
        <v>16</v>
      </c>
      <c r="F31" s="335"/>
      <c r="G31" s="183"/>
      <c r="H31" s="230"/>
      <c r="I31" s="338"/>
      <c r="J31" s="336"/>
      <c r="K31" s="230"/>
      <c r="L31" s="183"/>
      <c r="M31" s="183"/>
      <c r="N31" s="183"/>
      <c r="O31" s="183"/>
      <c r="P31" s="231"/>
    </row>
    <row r="32" spans="1:16" s="232" customFormat="1" ht="18.75" customHeight="1">
      <c r="A32" s="384" t="s">
        <v>2094</v>
      </c>
      <c r="B32" s="369" t="s">
        <v>2086</v>
      </c>
      <c r="C32" s="575" t="s">
        <v>2078</v>
      </c>
      <c r="D32" s="400" t="s">
        <v>143</v>
      </c>
      <c r="E32" s="397">
        <v>31</v>
      </c>
      <c r="F32" s="335"/>
      <c r="G32" s="183"/>
      <c r="H32" s="230"/>
      <c r="I32" s="338"/>
      <c r="J32" s="336"/>
      <c r="K32" s="230"/>
      <c r="L32" s="183"/>
      <c r="M32" s="183"/>
      <c r="N32" s="183"/>
      <c r="O32" s="183"/>
      <c r="P32" s="231"/>
    </row>
    <row r="33" spans="1:16" s="232" customFormat="1" ht="18.75" customHeight="1">
      <c r="A33" s="384" t="s">
        <v>2096</v>
      </c>
      <c r="B33" s="369" t="s">
        <v>2086</v>
      </c>
      <c r="C33" s="575" t="s">
        <v>2079</v>
      </c>
      <c r="D33" s="400" t="s">
        <v>2083</v>
      </c>
      <c r="E33" s="397">
        <v>230</v>
      </c>
      <c r="F33" s="335"/>
      <c r="G33" s="183"/>
      <c r="H33" s="230"/>
      <c r="I33" s="338"/>
      <c r="J33" s="336"/>
      <c r="K33" s="230"/>
      <c r="L33" s="183"/>
      <c r="M33" s="183"/>
      <c r="N33" s="183"/>
      <c r="O33" s="183"/>
      <c r="P33" s="231"/>
    </row>
    <row r="34" spans="1:16" s="232" customFormat="1" ht="18.75" customHeight="1">
      <c r="A34" s="384" t="s">
        <v>2098</v>
      </c>
      <c r="B34" s="413" t="s">
        <v>992</v>
      </c>
      <c r="C34" s="575" t="s">
        <v>2080</v>
      </c>
      <c r="D34" s="400" t="s">
        <v>2083</v>
      </c>
      <c r="E34" s="397">
        <v>4500</v>
      </c>
      <c r="F34" s="335"/>
      <c r="G34" s="183"/>
      <c r="H34" s="230"/>
      <c r="I34" s="356"/>
      <c r="J34" s="336"/>
      <c r="K34" s="230"/>
      <c r="L34" s="183"/>
      <c r="M34" s="183"/>
      <c r="N34" s="183"/>
      <c r="O34" s="183"/>
      <c r="P34" s="231"/>
    </row>
    <row r="35" spans="1:16" s="232" customFormat="1" ht="18.75" customHeight="1">
      <c r="A35" s="384" t="s">
        <v>2100</v>
      </c>
      <c r="B35" s="369" t="s">
        <v>1025</v>
      </c>
      <c r="C35" s="575" t="s">
        <v>2081</v>
      </c>
      <c r="D35" s="400" t="s">
        <v>2083</v>
      </c>
      <c r="E35" s="397">
        <v>150</v>
      </c>
      <c r="F35" s="335"/>
      <c r="G35" s="183"/>
      <c r="H35" s="230"/>
      <c r="I35" s="338"/>
      <c r="J35" s="336"/>
      <c r="K35" s="230"/>
      <c r="L35" s="183"/>
      <c r="M35" s="183"/>
      <c r="N35" s="183"/>
      <c r="O35" s="183"/>
      <c r="P35" s="231"/>
    </row>
    <row r="36" spans="1:16" s="232" customFormat="1" ht="18.75" customHeight="1">
      <c r="A36" s="384" t="s">
        <v>2102</v>
      </c>
      <c r="B36" s="369" t="s">
        <v>1024</v>
      </c>
      <c r="C36" s="575" t="s">
        <v>2082</v>
      </c>
      <c r="D36" s="400" t="s">
        <v>2083</v>
      </c>
      <c r="E36" s="397">
        <v>1500</v>
      </c>
      <c r="F36" s="335"/>
      <c r="G36" s="183"/>
      <c r="H36" s="230"/>
      <c r="I36" s="356"/>
      <c r="J36" s="336"/>
      <c r="K36" s="230"/>
      <c r="L36" s="183"/>
      <c r="M36" s="183"/>
      <c r="N36" s="183"/>
      <c r="O36" s="183"/>
      <c r="P36" s="231"/>
    </row>
    <row r="37" spans="1:16" s="232" customFormat="1" ht="18.75" customHeight="1">
      <c r="A37" s="384" t="s">
        <v>2105</v>
      </c>
      <c r="B37" s="369" t="s">
        <v>1807</v>
      </c>
      <c r="C37" s="575" t="s">
        <v>1114</v>
      </c>
      <c r="D37" s="400" t="s">
        <v>1987</v>
      </c>
      <c r="E37" s="402">
        <v>1</v>
      </c>
      <c r="F37" s="335"/>
      <c r="G37" s="183"/>
      <c r="H37" s="230"/>
      <c r="I37" s="356"/>
      <c r="J37" s="336"/>
      <c r="K37" s="230"/>
      <c r="L37" s="183"/>
      <c r="M37" s="183"/>
      <c r="N37" s="183"/>
      <c r="O37" s="183"/>
      <c r="P37" s="231"/>
    </row>
    <row r="38" spans="1:16" s="232" customFormat="1" ht="18.75" customHeight="1" thickBot="1">
      <c r="A38" s="384" t="s">
        <v>2107</v>
      </c>
      <c r="B38" s="369" t="s">
        <v>1807</v>
      </c>
      <c r="C38" s="575" t="s">
        <v>1352</v>
      </c>
      <c r="D38" s="400" t="s">
        <v>1987</v>
      </c>
      <c r="E38" s="397">
        <v>1</v>
      </c>
      <c r="F38" s="335"/>
      <c r="G38" s="336"/>
      <c r="H38" s="337"/>
      <c r="I38" s="338"/>
      <c r="J38" s="336"/>
      <c r="K38" s="230"/>
      <c r="L38" s="183"/>
      <c r="M38" s="183"/>
      <c r="N38" s="183"/>
      <c r="O38" s="183"/>
      <c r="P38" s="231"/>
    </row>
    <row r="39" spans="1:24" s="210" customFormat="1" ht="18" customHeight="1" thickBot="1">
      <c r="A39" s="240"/>
      <c r="B39" s="769" t="s">
        <v>145</v>
      </c>
      <c r="C39" s="769"/>
      <c r="D39" s="242" t="s">
        <v>142</v>
      </c>
      <c r="E39" s="243"/>
      <c r="F39" s="244"/>
      <c r="G39" s="244"/>
      <c r="H39" s="244"/>
      <c r="I39" s="244"/>
      <c r="J39" s="244"/>
      <c r="K39" s="244"/>
      <c r="L39" s="244">
        <f>SUM(L18:L38)</f>
        <v>0</v>
      </c>
      <c r="M39" s="245">
        <f>SUM(M18:M38)</f>
        <v>0</v>
      </c>
      <c r="N39" s="245">
        <f>SUM(N18:N38)</f>
        <v>0</v>
      </c>
      <c r="O39" s="244">
        <f>SUM(O18:O38)</f>
        <v>0</v>
      </c>
      <c r="P39" s="256">
        <f>SUM(P18:P38)</f>
        <v>0</v>
      </c>
      <c r="Q39" s="232"/>
      <c r="R39" s="232"/>
      <c r="S39" s="232"/>
      <c r="T39" s="232"/>
      <c r="U39" s="232"/>
      <c r="V39" s="232"/>
      <c r="W39" s="232"/>
      <c r="X39" s="232"/>
    </row>
    <row r="40" spans="1:24" s="210" customFormat="1" ht="15" customHeight="1" thickBot="1">
      <c r="A40" s="246"/>
      <c r="B40" s="247"/>
      <c r="C40" s="247" t="s">
        <v>146</v>
      </c>
      <c r="D40" s="248" t="s">
        <v>147</v>
      </c>
      <c r="E40" s="249"/>
      <c r="F40" s="247"/>
      <c r="G40" s="247"/>
      <c r="H40" s="247"/>
      <c r="I40" s="247"/>
      <c r="J40" s="247"/>
      <c r="K40" s="247"/>
      <c r="L40" s="227"/>
      <c r="M40" s="234"/>
      <c r="N40" s="234">
        <f>ROUND(N39*0.05,2)</f>
        <v>0</v>
      </c>
      <c r="O40" s="183"/>
      <c r="P40" s="257">
        <f>SUM(N40:O40)</f>
        <v>0</v>
      </c>
      <c r="Q40" s="232"/>
      <c r="R40" s="232"/>
      <c r="S40" s="232"/>
      <c r="T40" s="232"/>
      <c r="U40" s="232"/>
      <c r="V40" s="232"/>
      <c r="W40" s="232"/>
      <c r="X40" s="232"/>
    </row>
    <row r="41" spans="1:24" s="210" customFormat="1" ht="17.25" customHeight="1" thickBot="1">
      <c r="A41" s="250"/>
      <c r="B41" s="251"/>
      <c r="C41" s="241" t="s">
        <v>141</v>
      </c>
      <c r="D41" s="252" t="s">
        <v>142</v>
      </c>
      <c r="E41" s="253"/>
      <c r="F41" s="251"/>
      <c r="G41" s="251"/>
      <c r="H41" s="251"/>
      <c r="I41" s="251"/>
      <c r="J41" s="251"/>
      <c r="K41" s="251"/>
      <c r="L41" s="244">
        <f>SUM(L39)</f>
        <v>0</v>
      </c>
      <c r="M41" s="245">
        <f>SUM(M39)</f>
        <v>0</v>
      </c>
      <c r="N41" s="245">
        <f>SUM(N39:N40)</f>
        <v>0</v>
      </c>
      <c r="O41" s="245">
        <f>SUM(O39)</f>
        <v>0</v>
      </c>
      <c r="P41" s="258">
        <f>P39+P40</f>
        <v>0</v>
      </c>
      <c r="Q41" s="232"/>
      <c r="R41" s="232"/>
      <c r="S41" s="232"/>
      <c r="T41" s="232"/>
      <c r="U41" s="232"/>
      <c r="V41" s="232"/>
      <c r="W41" s="232"/>
      <c r="X41" s="232"/>
    </row>
    <row r="42" spans="1:24" s="210" customFormat="1" ht="18" customHeight="1">
      <c r="A42" s="254"/>
      <c r="B42" s="254"/>
      <c r="C42" s="254"/>
      <c r="D42" s="254"/>
      <c r="E42" s="254"/>
      <c r="F42" s="254"/>
      <c r="G42" s="254"/>
      <c r="H42" s="254"/>
      <c r="I42" s="254"/>
      <c r="J42" s="254"/>
      <c r="K42" s="254"/>
      <c r="L42" s="254"/>
      <c r="M42" s="254"/>
      <c r="N42" s="254"/>
      <c r="O42" s="254"/>
      <c r="P42" s="254"/>
      <c r="Q42" s="232"/>
      <c r="R42" s="232"/>
      <c r="S42" s="232"/>
      <c r="T42" s="232"/>
      <c r="U42" s="232"/>
      <c r="V42" s="232"/>
      <c r="W42" s="232"/>
      <c r="X42" s="232"/>
    </row>
    <row r="43" spans="1:24" s="210" customFormat="1" ht="18" customHeight="1">
      <c r="A43" s="254"/>
      <c r="B43" s="254"/>
      <c r="C43" s="254"/>
      <c r="D43" s="254"/>
      <c r="E43" s="254"/>
      <c r="F43" s="254"/>
      <c r="G43" s="254"/>
      <c r="H43" s="254"/>
      <c r="I43" s="254"/>
      <c r="J43" s="254"/>
      <c r="K43" s="254"/>
      <c r="L43" s="254"/>
      <c r="M43" s="254"/>
      <c r="N43" s="254"/>
      <c r="O43" s="254"/>
      <c r="P43" s="254"/>
      <c r="Q43" s="232"/>
      <c r="R43" s="232"/>
      <c r="S43" s="232"/>
      <c r="T43" s="232"/>
      <c r="U43" s="232"/>
      <c r="V43" s="232"/>
      <c r="W43" s="232"/>
      <c r="X43" s="232"/>
    </row>
    <row r="44" spans="1:24" s="210" customFormat="1" ht="15" customHeight="1">
      <c r="A44" s="212"/>
      <c r="B44" s="696" t="s">
        <v>2191</v>
      </c>
      <c r="C44" s="254"/>
      <c r="D44" s="254"/>
      <c r="E44" s="254"/>
      <c r="F44" s="254"/>
      <c r="G44" s="254"/>
      <c r="H44" s="254"/>
      <c r="I44" s="254"/>
      <c r="J44" s="254"/>
      <c r="K44" s="254"/>
      <c r="L44" s="254"/>
      <c r="M44" s="254"/>
      <c r="N44" s="254"/>
      <c r="O44" s="254"/>
      <c r="P44" s="254"/>
      <c r="Q44" s="232"/>
      <c r="R44" s="232"/>
      <c r="S44" s="232"/>
      <c r="T44" s="232"/>
      <c r="U44" s="232"/>
      <c r="V44" s="232"/>
      <c r="W44" s="232"/>
      <c r="X44" s="232"/>
    </row>
    <row r="45" spans="1:24" s="210" customFormat="1" ht="13.5" customHeight="1">
      <c r="A45" s="212"/>
      <c r="B45" s="255"/>
      <c r="C45" s="255"/>
      <c r="D45" s="212"/>
      <c r="E45" s="212"/>
      <c r="F45" s="212"/>
      <c r="G45" s="212"/>
      <c r="H45" s="212"/>
      <c r="I45" s="212"/>
      <c r="J45" s="212"/>
      <c r="K45" s="212"/>
      <c r="L45" s="212"/>
      <c r="M45" s="212"/>
      <c r="N45" s="212"/>
      <c r="O45" s="212"/>
      <c r="P45" s="212"/>
      <c r="Q45" s="232"/>
      <c r="R45" s="232"/>
      <c r="S45" s="232"/>
      <c r="T45" s="232"/>
      <c r="U45" s="232"/>
      <c r="V45" s="232"/>
      <c r="W45" s="232"/>
      <c r="X45" s="232"/>
    </row>
    <row r="46" spans="1:24" s="210" customFormat="1" ht="15" customHeight="1">
      <c r="A46" s="212"/>
      <c r="B46" s="255" t="s">
        <v>1517</v>
      </c>
      <c r="C46" s="255"/>
      <c r="D46" s="212"/>
      <c r="E46" s="212"/>
      <c r="F46" s="212"/>
      <c r="G46" s="212"/>
      <c r="H46" s="212"/>
      <c r="I46" s="212"/>
      <c r="J46" s="212"/>
      <c r="K46" s="212"/>
      <c r="L46" s="212"/>
      <c r="M46" s="212"/>
      <c r="N46" s="212"/>
      <c r="O46" s="212"/>
      <c r="P46" s="212"/>
      <c r="Q46" s="232"/>
      <c r="R46" s="232"/>
      <c r="S46" s="232"/>
      <c r="T46" s="232"/>
      <c r="U46" s="232"/>
      <c r="V46" s="232"/>
      <c r="W46" s="232"/>
      <c r="X46" s="232"/>
    </row>
    <row r="47" spans="1:24" s="210" customFormat="1" ht="18" customHeight="1">
      <c r="A47" s="254"/>
      <c r="B47" s="254"/>
      <c r="C47" s="254"/>
      <c r="D47" s="254"/>
      <c r="E47" s="254"/>
      <c r="F47" s="254"/>
      <c r="G47" s="254"/>
      <c r="H47" s="254"/>
      <c r="I47" s="254"/>
      <c r="J47" s="254"/>
      <c r="K47" s="254"/>
      <c r="L47" s="254"/>
      <c r="M47" s="254"/>
      <c r="N47" s="254"/>
      <c r="O47" s="254"/>
      <c r="P47" s="254"/>
      <c r="Q47" s="232"/>
      <c r="R47" s="232"/>
      <c r="S47" s="232"/>
      <c r="T47" s="232"/>
      <c r="U47" s="232"/>
      <c r="V47" s="232"/>
      <c r="W47" s="232"/>
      <c r="X47" s="232"/>
    </row>
    <row r="48" spans="1:24" s="210" customFormat="1" ht="18" customHeight="1">
      <c r="A48" s="212"/>
      <c r="B48" s="254"/>
      <c r="C48" s="254"/>
      <c r="D48" s="254"/>
      <c r="E48" s="254"/>
      <c r="F48" s="254"/>
      <c r="G48" s="254"/>
      <c r="H48" s="254"/>
      <c r="I48" s="254"/>
      <c r="J48" s="254"/>
      <c r="K48" s="254"/>
      <c r="L48" s="254"/>
      <c r="M48" s="254"/>
      <c r="N48" s="254"/>
      <c r="O48" s="254"/>
      <c r="P48" s="254"/>
      <c r="Q48" s="232"/>
      <c r="R48" s="232"/>
      <c r="S48" s="232"/>
      <c r="T48" s="232"/>
      <c r="U48" s="232"/>
      <c r="V48" s="232"/>
      <c r="W48" s="232"/>
      <c r="X48" s="232"/>
    </row>
    <row r="49" spans="1:24" s="210" customFormat="1" ht="18" customHeight="1">
      <c r="A49" s="212"/>
      <c r="B49" s="255"/>
      <c r="C49" s="255"/>
      <c r="D49" s="212"/>
      <c r="E49" s="212"/>
      <c r="F49" s="212"/>
      <c r="G49" s="212"/>
      <c r="H49" s="212"/>
      <c r="I49" s="212"/>
      <c r="J49" s="212"/>
      <c r="K49" s="212"/>
      <c r="L49" s="212"/>
      <c r="M49" s="212"/>
      <c r="N49" s="212"/>
      <c r="O49" s="212"/>
      <c r="P49" s="212"/>
      <c r="Q49" s="232"/>
      <c r="R49" s="232"/>
      <c r="S49" s="232"/>
      <c r="T49" s="232"/>
      <c r="U49" s="232"/>
      <c r="V49" s="232"/>
      <c r="W49" s="232"/>
      <c r="X49" s="232"/>
    </row>
    <row r="50" spans="1:24" s="210" customFormat="1" ht="18" customHeight="1">
      <c r="A50" s="212"/>
      <c r="B50" s="212"/>
      <c r="C50" s="212"/>
      <c r="D50" s="212"/>
      <c r="E50" s="212"/>
      <c r="F50" s="212"/>
      <c r="G50" s="212"/>
      <c r="H50" s="212"/>
      <c r="I50" s="212"/>
      <c r="J50" s="212"/>
      <c r="K50" s="212"/>
      <c r="L50" s="212"/>
      <c r="M50" s="212"/>
      <c r="N50" s="212"/>
      <c r="O50" s="212"/>
      <c r="P50" s="212"/>
      <c r="Q50" s="232"/>
      <c r="R50" s="232"/>
      <c r="S50" s="232"/>
      <c r="T50" s="232"/>
      <c r="U50" s="232"/>
      <c r="V50" s="232"/>
      <c r="W50" s="232"/>
      <c r="X50" s="232"/>
    </row>
    <row r="51" spans="1:24" s="210" customFormat="1" ht="18" customHeight="1">
      <c r="A51" s="212"/>
      <c r="B51" s="212"/>
      <c r="C51" s="212"/>
      <c r="D51" s="212"/>
      <c r="E51" s="212"/>
      <c r="F51" s="212"/>
      <c r="G51" s="212"/>
      <c r="H51" s="212"/>
      <c r="I51" s="212"/>
      <c r="J51" s="212"/>
      <c r="K51" s="212"/>
      <c r="L51" s="212"/>
      <c r="M51" s="212"/>
      <c r="N51" s="212"/>
      <c r="O51" s="212"/>
      <c r="P51" s="212"/>
      <c r="Q51" s="232"/>
      <c r="R51" s="232"/>
      <c r="S51" s="232"/>
      <c r="T51" s="232"/>
      <c r="U51" s="232"/>
      <c r="V51" s="232"/>
      <c r="W51" s="232"/>
      <c r="X51" s="232"/>
    </row>
    <row r="52" spans="1:24" s="210" customFormat="1" ht="18" customHeight="1">
      <c r="A52" s="212"/>
      <c r="B52" s="212"/>
      <c r="C52" s="212"/>
      <c r="D52" s="212"/>
      <c r="E52" s="212"/>
      <c r="F52" s="212"/>
      <c r="G52" s="212"/>
      <c r="H52" s="212"/>
      <c r="I52" s="212"/>
      <c r="J52" s="212"/>
      <c r="K52" s="212"/>
      <c r="L52" s="212"/>
      <c r="M52" s="212"/>
      <c r="N52" s="212"/>
      <c r="O52" s="212"/>
      <c r="P52" s="212"/>
      <c r="Q52" s="232"/>
      <c r="R52" s="232"/>
      <c r="S52" s="232"/>
      <c r="T52" s="232"/>
      <c r="U52" s="232"/>
      <c r="V52" s="232"/>
      <c r="W52" s="232"/>
      <c r="X52" s="232"/>
    </row>
    <row r="53" spans="17:24" s="210" customFormat="1" ht="18" customHeight="1">
      <c r="Q53" s="232"/>
      <c r="R53" s="232"/>
      <c r="S53" s="232"/>
      <c r="T53" s="232"/>
      <c r="U53" s="232"/>
      <c r="V53" s="232"/>
      <c r="W53" s="232"/>
      <c r="X53" s="232"/>
    </row>
    <row r="54" spans="17:24" s="210" customFormat="1" ht="14.25">
      <c r="Q54" s="232"/>
      <c r="R54" s="232"/>
      <c r="S54" s="232"/>
      <c r="T54" s="232"/>
      <c r="U54" s="232"/>
      <c r="V54" s="232"/>
      <c r="W54" s="232"/>
      <c r="X54" s="232"/>
    </row>
    <row r="55" spans="17:24" s="210" customFormat="1" ht="14.25">
      <c r="Q55" s="232"/>
      <c r="R55" s="232"/>
      <c r="S55" s="232"/>
      <c r="T55" s="232"/>
      <c r="U55" s="232"/>
      <c r="V55" s="232"/>
      <c r="W55" s="232"/>
      <c r="X55" s="232"/>
    </row>
    <row r="56" spans="17:24" s="210" customFormat="1" ht="14.25">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ht="12.75">
      <c r="Q80" s="221"/>
      <c r="R80" s="221"/>
      <c r="S80" s="221"/>
      <c r="T80" s="221"/>
      <c r="U80" s="221"/>
      <c r="V80" s="221"/>
      <c r="W80" s="221"/>
      <c r="X80" s="221"/>
    </row>
    <row r="81" spans="17:24" ht="12.75">
      <c r="Q81" s="221"/>
      <c r="R81" s="221"/>
      <c r="S81" s="221"/>
      <c r="T81" s="221"/>
      <c r="U81" s="221"/>
      <c r="V81" s="221"/>
      <c r="W81" s="221"/>
      <c r="X81" s="221"/>
    </row>
    <row r="82" spans="17:24" ht="12.75">
      <c r="Q82" s="221"/>
      <c r="R82" s="221"/>
      <c r="S82" s="221"/>
      <c r="T82" s="221"/>
      <c r="U82" s="221"/>
      <c r="V82" s="221"/>
      <c r="W82" s="221"/>
      <c r="X82" s="221"/>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sheetData>
  <sheetProtection/>
  <mergeCells count="23">
    <mergeCell ref="B39:C39"/>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18" right="0.15" top="1" bottom="0.51" header="0.79" footer="0.26"/>
  <pageSetup horizontalDpi="600" verticalDpi="600" orientation="landscape" paperSize="9" scale="90"/>
  <headerFooter alignWithMargins="0">
    <oddHeader>&amp;C&amp;8lapa &amp;P</oddHeader>
    <oddFooter>&amp;R&amp;8Lokālā tāme Nr.2-11</oddFooter>
  </headerFooter>
</worksheet>
</file>

<file path=xl/worksheets/sheet17.xml><?xml version="1.0" encoding="utf-8"?>
<worksheet xmlns="http://schemas.openxmlformats.org/spreadsheetml/2006/main" xmlns:r="http://schemas.openxmlformats.org/officeDocument/2006/relationships">
  <dimension ref="A1:I34"/>
  <sheetViews>
    <sheetView workbookViewId="0" topLeftCell="A1">
      <selection activeCell="A24" sqref="A24:C24"/>
    </sheetView>
  </sheetViews>
  <sheetFormatPr defaultColWidth="9.140625" defaultRowHeight="12.75"/>
  <cols>
    <col min="1" max="1" width="5.140625" style="71" customWidth="1"/>
    <col min="2" max="2" width="9.00390625" style="71" customWidth="1"/>
    <col min="3" max="3" width="30.421875" style="71" customWidth="1"/>
    <col min="4" max="4" width="13.140625" style="71" customWidth="1"/>
    <col min="5" max="5" width="12.7109375" style="71" customWidth="1"/>
    <col min="6" max="6" width="12.421875" style="71" customWidth="1"/>
    <col min="7" max="7" width="14.7109375" style="71" customWidth="1"/>
    <col min="8" max="8" width="12.140625" style="71" customWidth="1"/>
    <col min="9" max="9" width="11.28125" style="71" customWidth="1"/>
    <col min="10" max="16384" width="9.140625" style="71" customWidth="1"/>
  </cols>
  <sheetData>
    <row r="1" spans="1:9" s="72" customFormat="1" ht="12.75">
      <c r="A1" s="71"/>
      <c r="F1" s="73"/>
      <c r="G1" s="73"/>
      <c r="H1" s="73"/>
      <c r="I1" s="73"/>
    </row>
    <row r="2" spans="1:9" s="72" customFormat="1" ht="20.25">
      <c r="A2" s="701" t="s">
        <v>937</v>
      </c>
      <c r="B2" s="701"/>
      <c r="C2" s="701"/>
      <c r="D2" s="701"/>
      <c r="E2" s="701"/>
      <c r="F2" s="701"/>
      <c r="G2" s="701"/>
      <c r="H2" s="701"/>
      <c r="I2" s="73"/>
    </row>
    <row r="3" spans="1:9" s="72" customFormat="1" ht="15">
      <c r="A3" s="702" t="s">
        <v>2201</v>
      </c>
      <c r="B3" s="702"/>
      <c r="C3" s="702"/>
      <c r="D3" s="702"/>
      <c r="E3" s="702"/>
      <c r="F3" s="702"/>
      <c r="G3" s="702"/>
      <c r="H3" s="702"/>
      <c r="I3" s="73"/>
    </row>
    <row r="4" spans="1:9" s="72" customFormat="1" ht="12.75">
      <c r="A4" s="9"/>
      <c r="B4" s="74"/>
      <c r="C4" s="74"/>
      <c r="D4" s="74"/>
      <c r="E4" s="74"/>
      <c r="F4" s="75"/>
      <c r="G4" s="75"/>
      <c r="H4" s="75"/>
      <c r="I4" s="73"/>
    </row>
    <row r="5" spans="1:9" ht="12.75">
      <c r="A5" s="7" t="s">
        <v>1472</v>
      </c>
      <c r="D5" s="71" t="s">
        <v>951</v>
      </c>
      <c r="E5" s="9"/>
      <c r="F5" s="9"/>
      <c r="G5" s="9"/>
      <c r="H5" s="9"/>
      <c r="I5" s="8"/>
    </row>
    <row r="6" spans="1:9" ht="12.75">
      <c r="A6" s="7" t="s">
        <v>949</v>
      </c>
      <c r="D6" s="71" t="s">
        <v>950</v>
      </c>
      <c r="E6" s="9"/>
      <c r="F6" s="9"/>
      <c r="G6" s="9"/>
      <c r="H6" s="9"/>
      <c r="I6" s="8"/>
    </row>
    <row r="7" spans="1:9" ht="12.75">
      <c r="A7" s="703" t="s">
        <v>1473</v>
      </c>
      <c r="B7" s="703"/>
      <c r="C7" s="703"/>
      <c r="D7" s="71" t="s">
        <v>952</v>
      </c>
      <c r="E7" s="9"/>
      <c r="F7" s="9"/>
      <c r="G7" s="9"/>
      <c r="H7" s="9"/>
      <c r="I7" s="8"/>
    </row>
    <row r="8" spans="1:9" ht="12.75">
      <c r="A8" s="703" t="s">
        <v>1474</v>
      </c>
      <c r="B8" s="703"/>
      <c r="C8" s="703"/>
      <c r="D8" s="71" t="s">
        <v>953</v>
      </c>
      <c r="E8" s="9"/>
      <c r="F8" s="9"/>
      <c r="G8" s="9"/>
      <c r="H8" s="9"/>
      <c r="I8" s="8"/>
    </row>
    <row r="9" spans="1:9" ht="12.75">
      <c r="A9" s="8" t="s">
        <v>1475</v>
      </c>
      <c r="B9" s="7"/>
      <c r="C9" s="7"/>
      <c r="D9" s="76">
        <v>183</v>
      </c>
      <c r="E9" s="10"/>
      <c r="F9" s="10"/>
      <c r="G9" s="10"/>
      <c r="H9" s="10"/>
      <c r="I9" s="8"/>
    </row>
    <row r="10" spans="1:8" ht="12.75">
      <c r="A10" s="10"/>
      <c r="B10" s="10"/>
      <c r="C10" s="10"/>
      <c r="D10" s="10"/>
      <c r="E10" s="10"/>
      <c r="F10" s="10"/>
      <c r="G10" s="77"/>
      <c r="H10" s="77"/>
    </row>
    <row r="11" spans="1:8" ht="12.75">
      <c r="A11" s="10"/>
      <c r="B11" s="10"/>
      <c r="C11" s="10" t="s">
        <v>1476</v>
      </c>
      <c r="D11" s="78">
        <f>D24</f>
        <v>0</v>
      </c>
      <c r="E11" s="10"/>
      <c r="F11" s="10"/>
      <c r="G11" s="77"/>
      <c r="H11" s="77"/>
    </row>
    <row r="12" spans="1:8" ht="12.75">
      <c r="A12" s="10"/>
      <c r="B12" s="10"/>
      <c r="C12" s="10" t="s">
        <v>1477</v>
      </c>
      <c r="D12" s="78">
        <f>H19</f>
        <v>0</v>
      </c>
      <c r="E12" s="10"/>
      <c r="F12" s="10"/>
      <c r="G12" s="77"/>
      <c r="H12" s="77"/>
    </row>
    <row r="13" spans="1:8" ht="12.75">
      <c r="A13" s="10"/>
      <c r="B13" s="10"/>
      <c r="C13" s="79"/>
      <c r="D13" s="10"/>
      <c r="E13" s="10"/>
      <c r="F13" s="10"/>
      <c r="G13" s="77"/>
      <c r="H13" s="77"/>
    </row>
    <row r="14" spans="1:8" s="72" customFormat="1" ht="12.75">
      <c r="A14" s="9"/>
      <c r="B14" s="74"/>
      <c r="C14" s="695" t="s">
        <v>2197</v>
      </c>
      <c r="D14" s="9"/>
      <c r="E14" s="9"/>
      <c r="F14" s="75"/>
      <c r="G14" s="75"/>
      <c r="H14" s="75"/>
    </row>
    <row r="15" spans="1:8" ht="12.75">
      <c r="A15" s="10"/>
      <c r="B15" s="10"/>
      <c r="C15" s="10"/>
      <c r="D15" s="10"/>
      <c r="E15" s="10"/>
      <c r="F15" s="10"/>
      <c r="G15" s="77"/>
      <c r="H15" s="77"/>
    </row>
    <row r="16" spans="1:8" ht="14.25">
      <c r="A16" s="706" t="s">
        <v>965</v>
      </c>
      <c r="B16" s="706" t="s">
        <v>966</v>
      </c>
      <c r="C16" s="706" t="s">
        <v>1478</v>
      </c>
      <c r="D16" s="706" t="s">
        <v>1479</v>
      </c>
      <c r="E16" s="706" t="s">
        <v>1480</v>
      </c>
      <c r="F16" s="706"/>
      <c r="G16" s="706"/>
      <c r="H16" s="726" t="s">
        <v>1481</v>
      </c>
    </row>
    <row r="17" spans="1:8" ht="33" customHeight="1">
      <c r="A17" s="706"/>
      <c r="B17" s="706"/>
      <c r="C17" s="706"/>
      <c r="D17" s="706"/>
      <c r="E17" s="80" t="s">
        <v>1482</v>
      </c>
      <c r="F17" s="80" t="s">
        <v>1483</v>
      </c>
      <c r="G17" s="81" t="s">
        <v>1484</v>
      </c>
      <c r="H17" s="727"/>
    </row>
    <row r="18" spans="1:8" ht="15" thickBot="1">
      <c r="A18" s="91">
        <v>1</v>
      </c>
      <c r="B18" s="88" t="s">
        <v>938</v>
      </c>
      <c r="C18" s="92" t="s">
        <v>939</v>
      </c>
      <c r="D18" s="93"/>
      <c r="E18" s="94"/>
      <c r="F18" s="94"/>
      <c r="G18" s="94"/>
      <c r="H18" s="94"/>
    </row>
    <row r="19" spans="1:8" ht="16.5" thickBot="1" thickTop="1">
      <c r="A19" s="728" t="s">
        <v>1514</v>
      </c>
      <c r="B19" s="704"/>
      <c r="C19" s="705"/>
      <c r="D19" s="95">
        <f>SUM(D18:D18)</f>
        <v>0</v>
      </c>
      <c r="E19" s="95">
        <f>SUM(E18:E18)</f>
        <v>0</v>
      </c>
      <c r="F19" s="95">
        <f>SUM(F18:F18)</f>
        <v>0</v>
      </c>
      <c r="G19" s="95">
        <f>SUM(G18:G18)</f>
        <v>0</v>
      </c>
      <c r="H19" s="95">
        <f>SUM(H18:H18)</f>
        <v>0</v>
      </c>
    </row>
    <row r="20" spans="1:8" ht="15.75" thickTop="1">
      <c r="A20" s="698" t="s">
        <v>2186</v>
      </c>
      <c r="B20" s="699"/>
      <c r="C20" s="700"/>
      <c r="D20" s="96">
        <f>ROUND(D19*0.1,2)</f>
        <v>0</v>
      </c>
      <c r="E20" s="97"/>
      <c r="F20" s="97"/>
      <c r="G20" s="97"/>
      <c r="H20" s="98"/>
    </row>
    <row r="21" spans="1:8" ht="15">
      <c r="A21" s="717" t="s">
        <v>2187</v>
      </c>
      <c r="B21" s="718"/>
      <c r="C21" s="719"/>
      <c r="D21" s="99">
        <f>ROUND(D20*0.03,2)</f>
        <v>0</v>
      </c>
      <c r="E21" s="97"/>
      <c r="F21" s="97"/>
      <c r="G21" s="97"/>
      <c r="H21" s="98"/>
    </row>
    <row r="22" spans="1:8" ht="15">
      <c r="A22" s="720" t="s">
        <v>2188</v>
      </c>
      <c r="B22" s="721"/>
      <c r="C22" s="722"/>
      <c r="D22" s="96">
        <f>ROUND(D19*0.03,2)</f>
        <v>0</v>
      </c>
      <c r="E22" s="97"/>
      <c r="F22" s="97"/>
      <c r="G22" s="97"/>
      <c r="H22" s="98"/>
    </row>
    <row r="23" spans="1:8" ht="15">
      <c r="A23" s="720" t="s">
        <v>1515</v>
      </c>
      <c r="B23" s="721"/>
      <c r="C23" s="722"/>
      <c r="D23" s="96">
        <f>ROUND(E19*0.2409,2)</f>
        <v>0</v>
      </c>
      <c r="E23" s="97"/>
      <c r="F23" s="97"/>
      <c r="G23" s="97"/>
      <c r="H23" s="98"/>
    </row>
    <row r="24" spans="1:8" ht="21.75" customHeight="1">
      <c r="A24" s="723" t="s">
        <v>575</v>
      </c>
      <c r="B24" s="724"/>
      <c r="C24" s="725"/>
      <c r="D24" s="97">
        <f>D19+D20+D22+D23</f>
        <v>0</v>
      </c>
      <c r="E24" s="97"/>
      <c r="F24" s="97"/>
      <c r="G24" s="97"/>
      <c r="H24" s="98"/>
    </row>
    <row r="25" spans="1:8" ht="21.75" customHeight="1">
      <c r="A25" s="100"/>
      <c r="B25" s="100"/>
      <c r="C25" s="100"/>
      <c r="D25" s="101"/>
      <c r="E25" s="101"/>
      <c r="F25" s="101"/>
      <c r="G25" s="101"/>
      <c r="H25" s="101"/>
    </row>
    <row r="26" spans="1:8" ht="12.75">
      <c r="A26" s="695" t="s">
        <v>2196</v>
      </c>
      <c r="B26" s="9"/>
      <c r="C26" s="102"/>
      <c r="D26" s="77"/>
      <c r="E26" s="9" t="s">
        <v>1516</v>
      </c>
      <c r="F26" s="102"/>
      <c r="G26" s="102"/>
      <c r="H26" s="77"/>
    </row>
    <row r="27" spans="1:8" ht="12.75">
      <c r="A27" s="10"/>
      <c r="B27" s="10"/>
      <c r="C27" s="9"/>
      <c r="D27" s="9"/>
      <c r="E27" s="9"/>
      <c r="F27" s="9"/>
      <c r="G27" s="103"/>
      <c r="H27" s="103"/>
    </row>
    <row r="28" spans="1:8" ht="9.75" customHeight="1">
      <c r="A28" s="10"/>
      <c r="B28" s="10"/>
      <c r="C28" s="9"/>
      <c r="D28" s="9"/>
      <c r="E28" s="9"/>
      <c r="F28" s="9"/>
      <c r="G28" s="9"/>
      <c r="H28" s="9"/>
    </row>
    <row r="29" spans="1:8" ht="12.75">
      <c r="A29" s="9"/>
      <c r="B29" s="9"/>
      <c r="C29" s="9"/>
      <c r="D29" s="9"/>
      <c r="E29" s="9"/>
      <c r="F29" s="9"/>
      <c r="G29" s="9"/>
      <c r="H29" s="9"/>
    </row>
    <row r="30" spans="1:8" ht="12.75">
      <c r="A30" s="9"/>
      <c r="B30" s="9"/>
      <c r="C30" s="9"/>
      <c r="D30" s="9"/>
      <c r="E30" s="9"/>
      <c r="F30" s="9"/>
      <c r="G30" s="9"/>
      <c r="H30" s="9"/>
    </row>
    <row r="31" spans="1:8" ht="12.75" hidden="1">
      <c r="A31" s="10"/>
      <c r="B31" s="10"/>
      <c r="C31" s="9"/>
      <c r="D31" s="9"/>
      <c r="E31" s="9"/>
      <c r="F31" s="9"/>
      <c r="G31" s="9"/>
      <c r="H31" s="9"/>
    </row>
    <row r="32" spans="1:8" ht="12.75" hidden="1">
      <c r="A32" s="9"/>
      <c r="B32" s="9"/>
      <c r="C32" s="9"/>
      <c r="D32" s="9"/>
      <c r="E32" s="9"/>
      <c r="F32" s="9"/>
      <c r="G32" s="9"/>
      <c r="H32" s="9"/>
    </row>
    <row r="33" spans="1:8" s="72" customFormat="1" ht="12.75">
      <c r="A33" s="716" t="s">
        <v>1517</v>
      </c>
      <c r="B33" s="716"/>
      <c r="C33" s="102"/>
      <c r="D33" s="104"/>
      <c r="E33" s="104"/>
      <c r="F33" s="75"/>
      <c r="G33" s="75"/>
      <c r="H33" s="75"/>
    </row>
    <row r="34" spans="1:8" ht="12.75">
      <c r="A34" s="9"/>
      <c r="B34" s="9"/>
      <c r="C34" s="9"/>
      <c r="D34" s="9"/>
      <c r="E34" s="9"/>
      <c r="F34" s="9"/>
      <c r="G34" s="9"/>
      <c r="H34" s="9"/>
    </row>
  </sheetData>
  <sheetProtection/>
  <mergeCells count="17">
    <mergeCell ref="A2:H2"/>
    <mergeCell ref="A3:H3"/>
    <mergeCell ref="A7:C7"/>
    <mergeCell ref="A8:C8"/>
    <mergeCell ref="H16:H17"/>
    <mergeCell ref="A19:C19"/>
    <mergeCell ref="E16:G16"/>
    <mergeCell ref="A20:C20"/>
    <mergeCell ref="A16:A17"/>
    <mergeCell ref="B16:B17"/>
    <mergeCell ref="C16:C17"/>
    <mergeCell ref="D16:D17"/>
    <mergeCell ref="A33:B33"/>
    <mergeCell ref="A21:C21"/>
    <mergeCell ref="A22:C22"/>
    <mergeCell ref="A23:C23"/>
    <mergeCell ref="A24:C24"/>
  </mergeCells>
  <printOptions/>
  <pageMargins left="0.46" right="0.17" top="1" bottom="1" header="0.5" footer="0.5"/>
  <pageSetup horizontalDpi="600" verticalDpi="600" orientation="portrait" paperSize="9" scale="90"/>
</worksheet>
</file>

<file path=xl/worksheets/sheet18.xml><?xml version="1.0" encoding="utf-8"?>
<worksheet xmlns="http://schemas.openxmlformats.org/spreadsheetml/2006/main" xmlns:r="http://schemas.openxmlformats.org/officeDocument/2006/relationships">
  <sheetPr>
    <tabColor indexed="13"/>
  </sheetPr>
  <dimension ref="A1:AF204"/>
  <sheetViews>
    <sheetView zoomScale="90" zoomScaleNormal="90" workbookViewId="0" topLeftCell="A1">
      <selection activeCell="G18" sqref="G18"/>
    </sheetView>
  </sheetViews>
  <sheetFormatPr defaultColWidth="9.140625" defaultRowHeight="12.75"/>
  <cols>
    <col min="1" max="1" width="4.421875" style="220" customWidth="1"/>
    <col min="2" max="2" width="8.8515625" style="220" customWidth="1"/>
    <col min="3" max="3" width="34.28125" style="220" customWidth="1"/>
    <col min="4" max="4" width="6.421875" style="220" customWidth="1"/>
    <col min="5" max="5" width="7.421875" style="220" customWidth="1"/>
    <col min="6" max="6" width="6.140625" style="220" customWidth="1"/>
    <col min="7" max="7" width="7.140625" style="220" customWidth="1"/>
    <col min="8" max="8" width="7.7109375" style="220" customWidth="1"/>
    <col min="9" max="9" width="8.140625" style="220" customWidth="1"/>
    <col min="10" max="10" width="7.421875" style="220" customWidth="1"/>
    <col min="11" max="11" width="9.140625" style="220" customWidth="1"/>
    <col min="12" max="12" width="9.28125" style="220" customWidth="1"/>
    <col min="13" max="13" width="8.28125" style="220" customWidth="1"/>
    <col min="14" max="14" width="8.7109375" style="220" customWidth="1"/>
    <col min="15" max="15" width="8.421875" style="220" customWidth="1"/>
    <col min="16" max="16" width="10.140625" style="220" customWidth="1"/>
    <col min="17" max="16384" width="9.140625" style="220" customWidth="1"/>
  </cols>
  <sheetData>
    <row r="1" s="210" customFormat="1" ht="15">
      <c r="A1" s="208" t="s">
        <v>1622</v>
      </c>
    </row>
    <row r="2" s="210" customFormat="1" ht="15">
      <c r="A2" s="208" t="s">
        <v>947</v>
      </c>
    </row>
    <row r="3" spans="1:16" s="210" customFormat="1" ht="14.25">
      <c r="A3" s="758" t="s">
        <v>2223</v>
      </c>
      <c r="B3" s="758"/>
      <c r="C3" s="758"/>
      <c r="D3" s="758"/>
      <c r="E3" s="758"/>
      <c r="F3" s="758"/>
      <c r="G3" s="758"/>
      <c r="H3" s="758"/>
      <c r="I3" s="758"/>
      <c r="J3" s="758"/>
      <c r="K3" s="758"/>
      <c r="L3" s="758"/>
      <c r="M3" s="758"/>
      <c r="N3" s="758"/>
      <c r="O3" s="758"/>
      <c r="P3" s="758"/>
    </row>
    <row r="4" spans="1:16" s="210" customFormat="1" ht="15">
      <c r="A4" s="759" t="s">
        <v>939</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940</v>
      </c>
      <c r="L6" s="760"/>
      <c r="M6" s="760"/>
      <c r="N6" s="760"/>
      <c r="O6" s="761">
        <f>P23</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289">
        <v>1</v>
      </c>
      <c r="B18" s="290" t="s">
        <v>261</v>
      </c>
      <c r="C18" s="291" t="s">
        <v>1624</v>
      </c>
      <c r="D18" s="290"/>
      <c r="E18" s="290"/>
      <c r="F18" s="292"/>
      <c r="G18" s="292"/>
      <c r="H18" s="293"/>
      <c r="I18" s="293"/>
      <c r="J18" s="292"/>
      <c r="K18" s="294"/>
      <c r="L18" s="292"/>
      <c r="M18" s="292"/>
      <c r="N18" s="292"/>
      <c r="O18" s="292"/>
      <c r="P18" s="295"/>
    </row>
    <row r="19" spans="1:16" s="232" customFormat="1" ht="18" customHeight="1">
      <c r="A19" s="289"/>
      <c r="B19" s="290"/>
      <c r="C19" s="291" t="s">
        <v>1625</v>
      </c>
      <c r="D19" s="290"/>
      <c r="E19" s="290"/>
      <c r="F19" s="292"/>
      <c r="G19" s="292"/>
      <c r="H19" s="293"/>
      <c r="I19" s="293"/>
      <c r="J19" s="292"/>
      <c r="K19" s="294"/>
      <c r="L19" s="292"/>
      <c r="M19" s="292"/>
      <c r="N19" s="292"/>
      <c r="O19" s="292"/>
      <c r="P19" s="295"/>
    </row>
    <row r="20" spans="1:16" s="232" customFormat="1" ht="18.75" customHeight="1" thickBot="1">
      <c r="A20" s="289"/>
      <c r="B20" s="290"/>
      <c r="C20" s="291" t="s">
        <v>1626</v>
      </c>
      <c r="D20" s="290" t="s">
        <v>206</v>
      </c>
      <c r="E20" s="290">
        <v>1</v>
      </c>
      <c r="F20" s="296"/>
      <c r="G20" s="292"/>
      <c r="H20" s="297"/>
      <c r="I20" s="297"/>
      <c r="J20" s="292"/>
      <c r="K20" s="298"/>
      <c r="L20" s="292"/>
      <c r="M20" s="292"/>
      <c r="N20" s="293"/>
      <c r="O20" s="292"/>
      <c r="P20" s="295"/>
    </row>
    <row r="21" spans="1:32" s="210" customFormat="1" ht="18" customHeight="1" thickBot="1">
      <c r="A21" s="240"/>
      <c r="B21" s="769" t="s">
        <v>145</v>
      </c>
      <c r="C21" s="769"/>
      <c r="D21" s="242" t="s">
        <v>142</v>
      </c>
      <c r="E21" s="243"/>
      <c r="F21" s="244"/>
      <c r="G21" s="244"/>
      <c r="H21" s="244"/>
      <c r="I21" s="244"/>
      <c r="J21" s="244"/>
      <c r="K21" s="244"/>
      <c r="L21" s="244">
        <f>SUM(L18:L20)</f>
        <v>0</v>
      </c>
      <c r="M21" s="244">
        <f>SUM(M18:M20)</f>
        <v>0</v>
      </c>
      <c r="N21" s="245">
        <f>SUM(N18:N20)</f>
        <v>0</v>
      </c>
      <c r="O21" s="244">
        <f>SUM(O18:O20)</f>
        <v>0</v>
      </c>
      <c r="P21" s="256">
        <f>SUM(P18:P20)</f>
        <v>0</v>
      </c>
      <c r="Q21" s="232"/>
      <c r="R21" s="232"/>
      <c r="S21" s="232"/>
      <c r="T21" s="232"/>
      <c r="U21" s="232"/>
      <c r="V21" s="232"/>
      <c r="W21" s="232"/>
      <c r="X21" s="232"/>
      <c r="Y21" s="232"/>
      <c r="Z21" s="232"/>
      <c r="AA21" s="232"/>
      <c r="AB21" s="232"/>
      <c r="AC21" s="232"/>
      <c r="AD21" s="232"/>
      <c r="AE21" s="232"/>
      <c r="AF21" s="232"/>
    </row>
    <row r="22" spans="1:32" s="210" customFormat="1" ht="15" customHeight="1" thickBot="1">
      <c r="A22" s="246"/>
      <c r="B22" s="247"/>
      <c r="C22" s="247" t="s">
        <v>146</v>
      </c>
      <c r="D22" s="248" t="s">
        <v>147</v>
      </c>
      <c r="E22" s="249"/>
      <c r="F22" s="247"/>
      <c r="G22" s="247"/>
      <c r="H22" s="247"/>
      <c r="I22" s="247"/>
      <c r="J22" s="247"/>
      <c r="K22" s="247"/>
      <c r="L22" s="227"/>
      <c r="M22" s="234"/>
      <c r="N22" s="234">
        <f>ROUND(N21*0.05,2)</f>
        <v>0</v>
      </c>
      <c r="O22" s="183"/>
      <c r="P22" s="257">
        <f>SUM(N22:O22)</f>
        <v>0</v>
      </c>
      <c r="Q22" s="232"/>
      <c r="R22" s="232"/>
      <c r="S22" s="232"/>
      <c r="T22" s="232"/>
      <c r="U22" s="232"/>
      <c r="V22" s="232"/>
      <c r="W22" s="232"/>
      <c r="X22" s="232"/>
      <c r="Y22" s="232"/>
      <c r="Z22" s="232"/>
      <c r="AA22" s="232"/>
      <c r="AB22" s="232"/>
      <c r="AC22" s="232"/>
      <c r="AD22" s="232"/>
      <c r="AE22" s="232"/>
      <c r="AF22" s="232"/>
    </row>
    <row r="23" spans="1:32" s="210" customFormat="1" ht="17.25" customHeight="1" thickBot="1">
      <c r="A23" s="250"/>
      <c r="B23" s="251"/>
      <c r="C23" s="241" t="s">
        <v>141</v>
      </c>
      <c r="D23" s="252" t="s">
        <v>142</v>
      </c>
      <c r="E23" s="253"/>
      <c r="F23" s="251"/>
      <c r="G23" s="251"/>
      <c r="H23" s="251"/>
      <c r="I23" s="251"/>
      <c r="J23" s="251"/>
      <c r="K23" s="251"/>
      <c r="L23" s="244">
        <f>SUM(L21)</f>
        <v>0</v>
      </c>
      <c r="M23" s="245">
        <f>SUM(M21)</f>
        <v>0</v>
      </c>
      <c r="N23" s="245">
        <f>SUM(N21:N22)</f>
        <v>0</v>
      </c>
      <c r="O23" s="245">
        <f>SUM(O21)</f>
        <v>0</v>
      </c>
      <c r="P23" s="258">
        <f>P21+P22</f>
        <v>0</v>
      </c>
      <c r="Q23" s="232"/>
      <c r="R23" s="232"/>
      <c r="S23" s="232"/>
      <c r="T23" s="232"/>
      <c r="U23" s="232"/>
      <c r="V23" s="232"/>
      <c r="W23" s="232"/>
      <c r="X23" s="232"/>
      <c r="Y23" s="232"/>
      <c r="Z23" s="232"/>
      <c r="AA23" s="232"/>
      <c r="AB23" s="232"/>
      <c r="AC23" s="232"/>
      <c r="AD23" s="232"/>
      <c r="AE23" s="232"/>
      <c r="AF23" s="232"/>
    </row>
    <row r="24" spans="1:32" s="210" customFormat="1" ht="18" customHeight="1">
      <c r="A24" s="254"/>
      <c r="B24" s="254"/>
      <c r="C24" s="254"/>
      <c r="D24" s="254"/>
      <c r="E24" s="254"/>
      <c r="F24" s="254"/>
      <c r="G24" s="254"/>
      <c r="H24" s="254"/>
      <c r="I24" s="254"/>
      <c r="J24" s="254"/>
      <c r="K24" s="254"/>
      <c r="L24" s="254"/>
      <c r="M24" s="254"/>
      <c r="N24" s="254"/>
      <c r="O24" s="254"/>
      <c r="P24" s="254"/>
      <c r="Q24" s="232"/>
      <c r="R24" s="232"/>
      <c r="S24" s="232"/>
      <c r="T24" s="232"/>
      <c r="U24" s="232"/>
      <c r="V24" s="232"/>
      <c r="W24" s="232"/>
      <c r="X24" s="232"/>
      <c r="Y24" s="232"/>
      <c r="Z24" s="232"/>
      <c r="AA24" s="232"/>
      <c r="AB24" s="232"/>
      <c r="AC24" s="232"/>
      <c r="AD24" s="232"/>
      <c r="AE24" s="232"/>
      <c r="AF24" s="232"/>
    </row>
    <row r="25" spans="1:32" s="210" customFormat="1" ht="18" customHeight="1">
      <c r="A25" s="254"/>
      <c r="B25" s="254"/>
      <c r="C25" s="254"/>
      <c r="D25" s="254"/>
      <c r="E25" s="254"/>
      <c r="F25" s="254"/>
      <c r="G25" s="254"/>
      <c r="H25" s="254"/>
      <c r="I25" s="254"/>
      <c r="J25" s="254"/>
      <c r="K25" s="254"/>
      <c r="L25" s="254"/>
      <c r="M25" s="254"/>
      <c r="N25" s="254"/>
      <c r="O25" s="254"/>
      <c r="P25" s="254"/>
      <c r="Q25" s="232"/>
      <c r="R25" s="232"/>
      <c r="S25" s="232"/>
      <c r="T25" s="232"/>
      <c r="U25" s="232"/>
      <c r="V25" s="232"/>
      <c r="W25" s="232"/>
      <c r="X25" s="232"/>
      <c r="Y25" s="232"/>
      <c r="Z25" s="232"/>
      <c r="AA25" s="232"/>
      <c r="AB25" s="232"/>
      <c r="AC25" s="232"/>
      <c r="AD25" s="232"/>
      <c r="AE25" s="232"/>
      <c r="AF25" s="232"/>
    </row>
    <row r="26" spans="1:32" s="210" customFormat="1" ht="15" customHeight="1">
      <c r="A26" s="212"/>
      <c r="B26" s="696" t="s">
        <v>2191</v>
      </c>
      <c r="C26" s="254"/>
      <c r="D26" s="254"/>
      <c r="E26" s="254"/>
      <c r="F26" s="254"/>
      <c r="G26" s="254"/>
      <c r="H26" s="254"/>
      <c r="I26" s="254"/>
      <c r="J26" s="254"/>
      <c r="K26" s="254"/>
      <c r="L26" s="254"/>
      <c r="M26" s="254"/>
      <c r="N26" s="254"/>
      <c r="O26" s="254"/>
      <c r="P26" s="254"/>
      <c r="Q26" s="232"/>
      <c r="R26" s="232"/>
      <c r="S26" s="232"/>
      <c r="T26" s="232"/>
      <c r="U26" s="232"/>
      <c r="V26" s="232"/>
      <c r="W26" s="232"/>
      <c r="X26" s="232"/>
      <c r="Y26" s="232"/>
      <c r="Z26" s="232"/>
      <c r="AA26" s="232"/>
      <c r="AB26" s="232"/>
      <c r="AC26" s="232"/>
      <c r="AD26" s="232"/>
      <c r="AE26" s="232"/>
      <c r="AF26" s="232"/>
    </row>
    <row r="27" spans="1:32" s="210" customFormat="1" ht="13.5" customHeight="1">
      <c r="A27" s="212"/>
      <c r="B27" s="255"/>
      <c r="C27" s="255"/>
      <c r="D27" s="212"/>
      <c r="E27" s="212"/>
      <c r="F27" s="212"/>
      <c r="G27" s="212"/>
      <c r="H27" s="212"/>
      <c r="I27" s="212"/>
      <c r="J27" s="212"/>
      <c r="K27" s="212"/>
      <c r="L27" s="212"/>
      <c r="M27" s="212"/>
      <c r="N27" s="212"/>
      <c r="O27" s="212"/>
      <c r="P27" s="212"/>
      <c r="Q27" s="232"/>
      <c r="R27" s="232"/>
      <c r="S27" s="232"/>
      <c r="T27" s="232"/>
      <c r="U27" s="232"/>
      <c r="V27" s="232"/>
      <c r="W27" s="232"/>
      <c r="X27" s="232"/>
      <c r="Y27" s="232"/>
      <c r="Z27" s="232"/>
      <c r="AA27" s="232"/>
      <c r="AB27" s="232"/>
      <c r="AC27" s="232"/>
      <c r="AD27" s="232"/>
      <c r="AE27" s="232"/>
      <c r="AF27" s="232"/>
    </row>
    <row r="28" spans="1:32" s="210" customFormat="1" ht="15" customHeight="1">
      <c r="A28" s="212"/>
      <c r="B28" s="255" t="s">
        <v>1517</v>
      </c>
      <c r="C28" s="255"/>
      <c r="D28" s="212"/>
      <c r="E28" s="212"/>
      <c r="F28" s="212"/>
      <c r="G28" s="212"/>
      <c r="H28" s="212"/>
      <c r="I28" s="212"/>
      <c r="J28" s="212"/>
      <c r="K28" s="212"/>
      <c r="L28" s="212"/>
      <c r="M28" s="212"/>
      <c r="N28" s="212"/>
      <c r="O28" s="212"/>
      <c r="P28" s="212"/>
      <c r="Q28" s="232"/>
      <c r="R28" s="232"/>
      <c r="S28" s="232"/>
      <c r="T28" s="232"/>
      <c r="U28" s="232"/>
      <c r="V28" s="232"/>
      <c r="W28" s="232"/>
      <c r="X28" s="232"/>
      <c r="Y28" s="232"/>
      <c r="Z28" s="232"/>
      <c r="AA28" s="232"/>
      <c r="AB28" s="232"/>
      <c r="AC28" s="232"/>
      <c r="AD28" s="232"/>
      <c r="AE28" s="232"/>
      <c r="AF28" s="232"/>
    </row>
    <row r="29" spans="1:32" s="210" customFormat="1" ht="15" customHeight="1">
      <c r="A29" s="254"/>
      <c r="B29" s="254"/>
      <c r="C29" s="259"/>
      <c r="D29" s="260"/>
      <c r="E29" s="217"/>
      <c r="F29" s="254"/>
      <c r="G29" s="254"/>
      <c r="H29" s="254"/>
      <c r="I29" s="254"/>
      <c r="J29" s="254"/>
      <c r="K29" s="254"/>
      <c r="L29" s="261"/>
      <c r="M29" s="261"/>
      <c r="N29" s="261"/>
      <c r="O29" s="261"/>
      <c r="P29" s="262"/>
      <c r="Q29" s="232"/>
      <c r="R29" s="232"/>
      <c r="S29" s="232"/>
      <c r="T29" s="232"/>
      <c r="U29" s="232"/>
      <c r="V29" s="232"/>
      <c r="W29" s="232"/>
      <c r="X29" s="232"/>
      <c r="Y29" s="232"/>
      <c r="Z29" s="232"/>
      <c r="AA29" s="232"/>
      <c r="AB29" s="232"/>
      <c r="AC29" s="232"/>
      <c r="AD29" s="232"/>
      <c r="AE29" s="232"/>
      <c r="AF29" s="232"/>
    </row>
    <row r="30" spans="1:32" s="210" customFormat="1" ht="15" customHeight="1">
      <c r="A30" s="254"/>
      <c r="B30" s="254"/>
      <c r="C30" s="259"/>
      <c r="D30" s="260"/>
      <c r="E30" s="217"/>
      <c r="F30" s="254"/>
      <c r="G30" s="254"/>
      <c r="H30" s="254"/>
      <c r="I30" s="254"/>
      <c r="J30" s="254"/>
      <c r="K30" s="254"/>
      <c r="L30" s="261"/>
      <c r="M30" s="261"/>
      <c r="N30" s="261"/>
      <c r="O30" s="261"/>
      <c r="P30" s="262"/>
      <c r="Q30" s="232"/>
      <c r="R30" s="232"/>
      <c r="S30" s="232"/>
      <c r="T30" s="232"/>
      <c r="U30" s="232"/>
      <c r="V30" s="232"/>
      <c r="W30" s="232"/>
      <c r="X30" s="232"/>
      <c r="Y30" s="232"/>
      <c r="Z30" s="232"/>
      <c r="AA30" s="232"/>
      <c r="AB30" s="232"/>
      <c r="AC30" s="232"/>
      <c r="AD30" s="232"/>
      <c r="AE30" s="232"/>
      <c r="AF30" s="232"/>
    </row>
    <row r="31" spans="1:32" s="210" customFormat="1" ht="15">
      <c r="A31" s="212"/>
      <c r="B31" s="254"/>
      <c r="C31" s="254"/>
      <c r="D31" s="254"/>
      <c r="E31" s="254"/>
      <c r="F31" s="254"/>
      <c r="G31" s="254"/>
      <c r="H31" s="254"/>
      <c r="I31" s="254"/>
      <c r="J31" s="254"/>
      <c r="K31" s="254"/>
      <c r="L31" s="254"/>
      <c r="M31" s="254"/>
      <c r="N31" s="254"/>
      <c r="O31" s="254"/>
      <c r="P31" s="254"/>
      <c r="Q31" s="232"/>
      <c r="R31" s="232"/>
      <c r="S31" s="232"/>
      <c r="T31" s="232"/>
      <c r="U31" s="232"/>
      <c r="V31" s="232"/>
      <c r="W31" s="232"/>
      <c r="X31" s="232"/>
      <c r="Y31" s="232"/>
      <c r="Z31" s="232"/>
      <c r="AA31" s="232"/>
      <c r="AB31" s="232"/>
      <c r="AC31" s="232"/>
      <c r="AD31" s="232"/>
      <c r="AE31" s="232"/>
      <c r="AF31" s="232"/>
    </row>
    <row r="32" spans="1:32" s="210" customFormat="1" ht="15">
      <c r="A32" s="212"/>
      <c r="B32" s="212"/>
      <c r="C32" s="212"/>
      <c r="D32" s="212"/>
      <c r="E32" s="212"/>
      <c r="F32" s="212"/>
      <c r="G32" s="212"/>
      <c r="H32" s="212"/>
      <c r="I32" s="212"/>
      <c r="J32" s="212"/>
      <c r="K32" s="212"/>
      <c r="L32" s="212"/>
      <c r="M32" s="212"/>
      <c r="N32" s="212"/>
      <c r="O32" s="212"/>
      <c r="P32" s="212"/>
      <c r="Q32" s="232"/>
      <c r="R32" s="232"/>
      <c r="S32" s="232"/>
      <c r="T32" s="232"/>
      <c r="U32" s="232"/>
      <c r="V32" s="232"/>
      <c r="W32" s="232"/>
      <c r="X32" s="232"/>
      <c r="Y32" s="232"/>
      <c r="Z32" s="232"/>
      <c r="AA32" s="232"/>
      <c r="AB32" s="232"/>
      <c r="AC32" s="232"/>
      <c r="AD32" s="232"/>
      <c r="AE32" s="232"/>
      <c r="AF32" s="232"/>
    </row>
    <row r="33" spans="1:32" s="210" customFormat="1" ht="15">
      <c r="A33" s="212"/>
      <c r="B33" s="212"/>
      <c r="C33" s="212"/>
      <c r="D33" s="212"/>
      <c r="E33" s="212"/>
      <c r="F33" s="212"/>
      <c r="G33" s="212"/>
      <c r="H33" s="212"/>
      <c r="I33" s="212"/>
      <c r="J33" s="212"/>
      <c r="K33" s="212"/>
      <c r="L33" s="212"/>
      <c r="M33" s="212"/>
      <c r="N33" s="212"/>
      <c r="O33" s="212"/>
      <c r="P33" s="212"/>
      <c r="Q33" s="232"/>
      <c r="R33" s="232"/>
      <c r="S33" s="232"/>
      <c r="T33" s="232"/>
      <c r="U33" s="232"/>
      <c r="V33" s="232"/>
      <c r="W33" s="232"/>
      <c r="X33" s="232"/>
      <c r="Y33" s="232"/>
      <c r="Z33" s="232"/>
      <c r="AA33" s="232"/>
      <c r="AB33" s="232"/>
      <c r="AC33" s="232"/>
      <c r="AD33" s="232"/>
      <c r="AE33" s="232"/>
      <c r="AF33" s="232"/>
    </row>
    <row r="34" spans="1:32" s="210" customFormat="1" ht="15">
      <c r="A34" s="212"/>
      <c r="B34" s="212"/>
      <c r="C34" s="212"/>
      <c r="D34" s="212"/>
      <c r="E34" s="212"/>
      <c r="F34" s="212"/>
      <c r="G34" s="212"/>
      <c r="H34" s="212"/>
      <c r="I34" s="212"/>
      <c r="J34" s="212"/>
      <c r="K34" s="212"/>
      <c r="L34" s="212"/>
      <c r="M34" s="212"/>
      <c r="N34" s="212"/>
      <c r="O34" s="212"/>
      <c r="P34" s="212"/>
      <c r="Q34" s="232"/>
      <c r="R34" s="232"/>
      <c r="S34" s="232"/>
      <c r="T34" s="232"/>
      <c r="U34" s="232"/>
      <c r="V34" s="232"/>
      <c r="W34" s="232"/>
      <c r="X34" s="232"/>
      <c r="Y34" s="232"/>
      <c r="Z34" s="232"/>
      <c r="AA34" s="232"/>
      <c r="AB34" s="232"/>
      <c r="AC34" s="232"/>
      <c r="AD34" s="232"/>
      <c r="AE34" s="232"/>
      <c r="AF34" s="232"/>
    </row>
    <row r="35" spans="17:32" s="210" customFormat="1" ht="14.25">
      <c r="Q35" s="232"/>
      <c r="R35" s="232"/>
      <c r="S35" s="232"/>
      <c r="T35" s="232"/>
      <c r="U35" s="232"/>
      <c r="V35" s="232"/>
      <c r="W35" s="232"/>
      <c r="X35" s="232"/>
      <c r="Y35" s="232"/>
      <c r="Z35" s="232"/>
      <c r="AA35" s="232"/>
      <c r="AB35" s="232"/>
      <c r="AC35" s="232"/>
      <c r="AD35" s="232"/>
      <c r="AE35" s="232"/>
      <c r="AF35" s="232"/>
    </row>
    <row r="36" spans="17:32" s="210" customFormat="1" ht="14.25">
      <c r="Q36" s="232"/>
      <c r="R36" s="232"/>
      <c r="S36" s="232"/>
      <c r="T36" s="232"/>
      <c r="U36" s="232"/>
      <c r="V36" s="232"/>
      <c r="W36" s="232"/>
      <c r="X36" s="232"/>
      <c r="Y36" s="232"/>
      <c r="Z36" s="232"/>
      <c r="AA36" s="232"/>
      <c r="AB36" s="232"/>
      <c r="AC36" s="232"/>
      <c r="AD36" s="232"/>
      <c r="AE36" s="232"/>
      <c r="AF36" s="232"/>
    </row>
    <row r="37" spans="17:32" s="210" customFormat="1" ht="14.25">
      <c r="Q37" s="232"/>
      <c r="R37" s="232"/>
      <c r="S37" s="232"/>
      <c r="T37" s="232"/>
      <c r="U37" s="232"/>
      <c r="V37" s="232"/>
      <c r="W37" s="232"/>
      <c r="X37" s="232"/>
      <c r="Y37" s="232"/>
      <c r="Z37" s="232"/>
      <c r="AA37" s="232"/>
      <c r="AB37" s="232"/>
      <c r="AC37" s="232"/>
      <c r="AD37" s="232"/>
      <c r="AE37" s="232"/>
      <c r="AF37" s="232"/>
    </row>
    <row r="38" spans="17:32" s="210" customFormat="1" ht="14.25">
      <c r="Q38" s="232"/>
      <c r="R38" s="232"/>
      <c r="S38" s="232"/>
      <c r="T38" s="232"/>
      <c r="U38" s="232"/>
      <c r="V38" s="232"/>
      <c r="W38" s="232"/>
      <c r="X38" s="232"/>
      <c r="Y38" s="232"/>
      <c r="Z38" s="232"/>
      <c r="AA38" s="232"/>
      <c r="AB38" s="232"/>
      <c r="AC38" s="232"/>
      <c r="AD38" s="232"/>
      <c r="AE38" s="232"/>
      <c r="AF38" s="232"/>
    </row>
    <row r="39" spans="17:32" s="210" customFormat="1" ht="14.25">
      <c r="Q39" s="232"/>
      <c r="R39" s="232"/>
      <c r="S39" s="232"/>
      <c r="T39" s="232"/>
      <c r="U39" s="232"/>
      <c r="V39" s="232"/>
      <c r="W39" s="232"/>
      <c r="X39" s="232"/>
      <c r="Y39" s="232"/>
      <c r="Z39" s="232"/>
      <c r="AA39" s="232"/>
      <c r="AB39" s="232"/>
      <c r="AC39" s="232"/>
      <c r="AD39" s="232"/>
      <c r="AE39" s="232"/>
      <c r="AF39" s="232"/>
    </row>
    <row r="40" spans="17:32" s="210" customFormat="1" ht="14.25">
      <c r="Q40" s="232"/>
      <c r="R40" s="232"/>
      <c r="S40" s="232"/>
      <c r="T40" s="232"/>
      <c r="U40" s="232"/>
      <c r="V40" s="232"/>
      <c r="W40" s="232"/>
      <c r="X40" s="232"/>
      <c r="Y40" s="232"/>
      <c r="Z40" s="232"/>
      <c r="AA40" s="232"/>
      <c r="AB40" s="232"/>
      <c r="AC40" s="232"/>
      <c r="AD40" s="232"/>
      <c r="AE40" s="232"/>
      <c r="AF40" s="232"/>
    </row>
    <row r="41" spans="17:32" s="210" customFormat="1" ht="14.25">
      <c r="Q41" s="232"/>
      <c r="R41" s="232"/>
      <c r="S41" s="232"/>
      <c r="T41" s="232"/>
      <c r="U41" s="232"/>
      <c r="V41" s="232"/>
      <c r="W41" s="232"/>
      <c r="X41" s="232"/>
      <c r="Y41" s="232"/>
      <c r="Z41" s="232"/>
      <c r="AA41" s="232"/>
      <c r="AB41" s="232"/>
      <c r="AC41" s="232"/>
      <c r="AD41" s="232"/>
      <c r="AE41" s="232"/>
      <c r="AF41" s="232"/>
    </row>
    <row r="42" spans="17:32" s="210" customFormat="1" ht="14.25">
      <c r="Q42" s="232"/>
      <c r="R42" s="232"/>
      <c r="S42" s="232"/>
      <c r="T42" s="232"/>
      <c r="U42" s="232"/>
      <c r="V42" s="232"/>
      <c r="W42" s="232"/>
      <c r="X42" s="232"/>
      <c r="Y42" s="232"/>
      <c r="Z42" s="232"/>
      <c r="AA42" s="232"/>
      <c r="AB42" s="232"/>
      <c r="AC42" s="232"/>
      <c r="AD42" s="232"/>
      <c r="AE42" s="232"/>
      <c r="AF42" s="232"/>
    </row>
    <row r="43" spans="17:32" s="210" customFormat="1" ht="14.25">
      <c r="Q43" s="232"/>
      <c r="R43" s="232"/>
      <c r="S43" s="232"/>
      <c r="T43" s="232"/>
      <c r="U43" s="232"/>
      <c r="V43" s="232"/>
      <c r="W43" s="232"/>
      <c r="X43" s="232"/>
      <c r="Y43" s="232"/>
      <c r="Z43" s="232"/>
      <c r="AA43" s="232"/>
      <c r="AB43" s="232"/>
      <c r="AC43" s="232"/>
      <c r="AD43" s="232"/>
      <c r="AE43" s="232"/>
      <c r="AF43" s="232"/>
    </row>
    <row r="44" spans="17:32" s="210" customFormat="1" ht="14.25">
      <c r="Q44" s="232"/>
      <c r="R44" s="232"/>
      <c r="S44" s="232"/>
      <c r="T44" s="232"/>
      <c r="U44" s="232"/>
      <c r="V44" s="232"/>
      <c r="W44" s="232"/>
      <c r="X44" s="232"/>
      <c r="Y44" s="232"/>
      <c r="Z44" s="232"/>
      <c r="AA44" s="232"/>
      <c r="AB44" s="232"/>
      <c r="AC44" s="232"/>
      <c r="AD44" s="232"/>
      <c r="AE44" s="232"/>
      <c r="AF44" s="232"/>
    </row>
    <row r="45" spans="17:32" s="210" customFormat="1" ht="14.25">
      <c r="Q45" s="232"/>
      <c r="R45" s="232"/>
      <c r="S45" s="232"/>
      <c r="T45" s="232"/>
      <c r="U45" s="232"/>
      <c r="V45" s="232"/>
      <c r="W45" s="232"/>
      <c r="X45" s="232"/>
      <c r="Y45" s="232"/>
      <c r="Z45" s="232"/>
      <c r="AA45" s="232"/>
      <c r="AB45" s="232"/>
      <c r="AC45" s="232"/>
      <c r="AD45" s="232"/>
      <c r="AE45" s="232"/>
      <c r="AF45" s="232"/>
    </row>
    <row r="46" spans="17:32" s="210" customFormat="1" ht="14.25">
      <c r="Q46" s="232"/>
      <c r="R46" s="232"/>
      <c r="S46" s="232"/>
      <c r="T46" s="232"/>
      <c r="U46" s="232"/>
      <c r="V46" s="232"/>
      <c r="W46" s="232"/>
      <c r="X46" s="232"/>
      <c r="Y46" s="232"/>
      <c r="Z46" s="232"/>
      <c r="AA46" s="232"/>
      <c r="AB46" s="232"/>
      <c r="AC46" s="232"/>
      <c r="AD46" s="232"/>
      <c r="AE46" s="232"/>
      <c r="AF46" s="232"/>
    </row>
    <row r="47" spans="17:32" s="210" customFormat="1" ht="14.25">
      <c r="Q47" s="232"/>
      <c r="R47" s="232"/>
      <c r="S47" s="232"/>
      <c r="T47" s="232"/>
      <c r="U47" s="232"/>
      <c r="V47" s="232"/>
      <c r="W47" s="232"/>
      <c r="X47" s="232"/>
      <c r="Y47" s="232"/>
      <c r="Z47" s="232"/>
      <c r="AA47" s="232"/>
      <c r="AB47" s="232"/>
      <c r="AC47" s="232"/>
      <c r="AD47" s="232"/>
      <c r="AE47" s="232"/>
      <c r="AF47" s="232"/>
    </row>
    <row r="48" spans="17:32" s="210" customFormat="1" ht="14.25">
      <c r="Q48" s="232"/>
      <c r="R48" s="232"/>
      <c r="S48" s="232"/>
      <c r="T48" s="232"/>
      <c r="U48" s="232"/>
      <c r="V48" s="232"/>
      <c r="W48" s="232"/>
      <c r="X48" s="232"/>
      <c r="Y48" s="232"/>
      <c r="Z48" s="232"/>
      <c r="AA48" s="232"/>
      <c r="AB48" s="232"/>
      <c r="AC48" s="232"/>
      <c r="AD48" s="232"/>
      <c r="AE48" s="232"/>
      <c r="AF48" s="232"/>
    </row>
    <row r="49" spans="17:32" s="210" customFormat="1" ht="14.25">
      <c r="Q49" s="232"/>
      <c r="R49" s="232"/>
      <c r="S49" s="232"/>
      <c r="T49" s="232"/>
      <c r="U49" s="232"/>
      <c r="V49" s="232"/>
      <c r="W49" s="232"/>
      <c r="X49" s="232"/>
      <c r="Y49" s="232"/>
      <c r="Z49" s="232"/>
      <c r="AA49" s="232"/>
      <c r="AB49" s="232"/>
      <c r="AC49" s="232"/>
      <c r="AD49" s="232"/>
      <c r="AE49" s="232"/>
      <c r="AF49" s="232"/>
    </row>
    <row r="50" spans="17:32" s="210" customFormat="1" ht="14.25">
      <c r="Q50" s="232"/>
      <c r="R50" s="232"/>
      <c r="S50" s="232"/>
      <c r="T50" s="232"/>
      <c r="U50" s="232"/>
      <c r="V50" s="232"/>
      <c r="W50" s="232"/>
      <c r="X50" s="232"/>
      <c r="Y50" s="232"/>
      <c r="Z50" s="232"/>
      <c r="AA50" s="232"/>
      <c r="AB50" s="232"/>
      <c r="AC50" s="232"/>
      <c r="AD50" s="232"/>
      <c r="AE50" s="232"/>
      <c r="AF50" s="232"/>
    </row>
    <row r="51" spans="17:32" s="210" customFormat="1" ht="14.25">
      <c r="Q51" s="232"/>
      <c r="R51" s="232"/>
      <c r="S51" s="232"/>
      <c r="T51" s="232"/>
      <c r="U51" s="232"/>
      <c r="V51" s="232"/>
      <c r="W51" s="232"/>
      <c r="X51" s="232"/>
      <c r="Y51" s="232"/>
      <c r="Z51" s="232"/>
      <c r="AA51" s="232"/>
      <c r="AB51" s="232"/>
      <c r="AC51" s="232"/>
      <c r="AD51" s="232"/>
      <c r="AE51" s="232"/>
      <c r="AF51" s="232"/>
    </row>
    <row r="52" spans="17:32" s="210" customFormat="1" ht="14.25">
      <c r="Q52" s="232"/>
      <c r="R52" s="232"/>
      <c r="S52" s="232"/>
      <c r="T52" s="232"/>
      <c r="U52" s="232"/>
      <c r="V52" s="232"/>
      <c r="W52" s="232"/>
      <c r="X52" s="232"/>
      <c r="Y52" s="232"/>
      <c r="Z52" s="232"/>
      <c r="AA52" s="232"/>
      <c r="AB52" s="232"/>
      <c r="AC52" s="232"/>
      <c r="AD52" s="232"/>
      <c r="AE52" s="232"/>
      <c r="AF52" s="232"/>
    </row>
    <row r="53" spans="17:32" s="210" customFormat="1" ht="14.25">
      <c r="Q53" s="232"/>
      <c r="R53" s="232"/>
      <c r="S53" s="232"/>
      <c r="T53" s="232"/>
      <c r="U53" s="232"/>
      <c r="V53" s="232"/>
      <c r="W53" s="232"/>
      <c r="X53" s="232"/>
      <c r="Y53" s="232"/>
      <c r="Z53" s="232"/>
      <c r="AA53" s="232"/>
      <c r="AB53" s="232"/>
      <c r="AC53" s="232"/>
      <c r="AD53" s="232"/>
      <c r="AE53" s="232"/>
      <c r="AF53" s="232"/>
    </row>
    <row r="54" spans="17:32" s="210" customFormat="1" ht="14.25">
      <c r="Q54" s="232"/>
      <c r="R54" s="232"/>
      <c r="S54" s="232"/>
      <c r="T54" s="232"/>
      <c r="U54" s="232"/>
      <c r="V54" s="232"/>
      <c r="W54" s="232"/>
      <c r="X54" s="232"/>
      <c r="Y54" s="232"/>
      <c r="Z54" s="232"/>
      <c r="AA54" s="232"/>
      <c r="AB54" s="232"/>
      <c r="AC54" s="232"/>
      <c r="AD54" s="232"/>
      <c r="AE54" s="232"/>
      <c r="AF54" s="232"/>
    </row>
    <row r="55" spans="17:32" s="210" customFormat="1" ht="14.25">
      <c r="Q55" s="232"/>
      <c r="R55" s="232"/>
      <c r="S55" s="232"/>
      <c r="T55" s="232"/>
      <c r="U55" s="232"/>
      <c r="V55" s="232"/>
      <c r="W55" s="232"/>
      <c r="X55" s="232"/>
      <c r="Y55" s="232"/>
      <c r="Z55" s="232"/>
      <c r="AA55" s="232"/>
      <c r="AB55" s="232"/>
      <c r="AC55" s="232"/>
      <c r="AD55" s="232"/>
      <c r="AE55" s="232"/>
      <c r="AF55" s="232"/>
    </row>
    <row r="56" spans="17:32" s="210" customFormat="1" ht="14.25">
      <c r="Q56" s="232"/>
      <c r="R56" s="232"/>
      <c r="S56" s="232"/>
      <c r="T56" s="232"/>
      <c r="U56" s="232"/>
      <c r="V56" s="232"/>
      <c r="W56" s="232"/>
      <c r="X56" s="232"/>
      <c r="Y56" s="232"/>
      <c r="Z56" s="232"/>
      <c r="AA56" s="232"/>
      <c r="AB56" s="232"/>
      <c r="AC56" s="232"/>
      <c r="AD56" s="232"/>
      <c r="AE56" s="232"/>
      <c r="AF56" s="232"/>
    </row>
    <row r="57" spans="17:32" s="210" customFormat="1" ht="14.25">
      <c r="Q57" s="232"/>
      <c r="R57" s="232"/>
      <c r="S57" s="232"/>
      <c r="T57" s="232"/>
      <c r="U57" s="232"/>
      <c r="V57" s="232"/>
      <c r="W57" s="232"/>
      <c r="X57" s="232"/>
      <c r="Y57" s="232"/>
      <c r="Z57" s="232"/>
      <c r="AA57" s="232"/>
      <c r="AB57" s="232"/>
      <c r="AC57" s="232"/>
      <c r="AD57" s="232"/>
      <c r="AE57" s="232"/>
      <c r="AF57" s="232"/>
    </row>
    <row r="58" spans="17:32" s="210" customFormat="1" ht="14.25">
      <c r="Q58" s="232"/>
      <c r="R58" s="232"/>
      <c r="S58" s="232"/>
      <c r="T58" s="232"/>
      <c r="U58" s="232"/>
      <c r="V58" s="232"/>
      <c r="W58" s="232"/>
      <c r="X58" s="232"/>
      <c r="Y58" s="232"/>
      <c r="Z58" s="232"/>
      <c r="AA58" s="232"/>
      <c r="AB58" s="232"/>
      <c r="AC58" s="232"/>
      <c r="AD58" s="232"/>
      <c r="AE58" s="232"/>
      <c r="AF58" s="232"/>
    </row>
    <row r="59" spans="17:32" s="210" customFormat="1" ht="14.25">
      <c r="Q59" s="232"/>
      <c r="R59" s="232"/>
      <c r="S59" s="232"/>
      <c r="T59" s="232"/>
      <c r="U59" s="232"/>
      <c r="V59" s="232"/>
      <c r="W59" s="232"/>
      <c r="X59" s="232"/>
      <c r="Y59" s="232"/>
      <c r="Z59" s="232"/>
      <c r="AA59" s="232"/>
      <c r="AB59" s="232"/>
      <c r="AC59" s="232"/>
      <c r="AD59" s="232"/>
      <c r="AE59" s="232"/>
      <c r="AF59" s="232"/>
    </row>
    <row r="60" spans="17:32" s="210" customFormat="1" ht="14.25">
      <c r="Q60" s="232"/>
      <c r="R60" s="232"/>
      <c r="S60" s="232"/>
      <c r="T60" s="232"/>
      <c r="U60" s="232"/>
      <c r="V60" s="232"/>
      <c r="W60" s="232"/>
      <c r="X60" s="232"/>
      <c r="Y60" s="232"/>
      <c r="Z60" s="232"/>
      <c r="AA60" s="232"/>
      <c r="AB60" s="232"/>
      <c r="AC60" s="232"/>
      <c r="AD60" s="232"/>
      <c r="AE60" s="232"/>
      <c r="AF60" s="232"/>
    </row>
    <row r="61" spans="17:32" s="210" customFormat="1" ht="14.25">
      <c r="Q61" s="232"/>
      <c r="R61" s="232"/>
      <c r="S61" s="232"/>
      <c r="T61" s="232"/>
      <c r="U61" s="232"/>
      <c r="V61" s="232"/>
      <c r="W61" s="232"/>
      <c r="X61" s="232"/>
      <c r="Y61" s="232"/>
      <c r="Z61" s="232"/>
      <c r="AA61" s="232"/>
      <c r="AB61" s="232"/>
      <c r="AC61" s="232"/>
      <c r="AD61" s="232"/>
      <c r="AE61" s="232"/>
      <c r="AF61" s="232"/>
    </row>
    <row r="62" spans="17:32" ht="12.75">
      <c r="Q62" s="221"/>
      <c r="R62" s="221"/>
      <c r="S62" s="221"/>
      <c r="T62" s="221"/>
      <c r="U62" s="221"/>
      <c r="V62" s="221"/>
      <c r="W62" s="221"/>
      <c r="X62" s="221"/>
      <c r="Y62" s="221"/>
      <c r="Z62" s="221"/>
      <c r="AA62" s="221"/>
      <c r="AB62" s="221"/>
      <c r="AC62" s="221"/>
      <c r="AD62" s="221"/>
      <c r="AE62" s="221"/>
      <c r="AF62" s="221"/>
    </row>
    <row r="63" spans="17:32" ht="12.75">
      <c r="Q63" s="221"/>
      <c r="R63" s="221"/>
      <c r="S63" s="221"/>
      <c r="T63" s="221"/>
      <c r="U63" s="221"/>
      <c r="V63" s="221"/>
      <c r="W63" s="221"/>
      <c r="X63" s="221"/>
      <c r="Y63" s="221"/>
      <c r="Z63" s="221"/>
      <c r="AA63" s="221"/>
      <c r="AB63" s="221"/>
      <c r="AC63" s="221"/>
      <c r="AD63" s="221"/>
      <c r="AE63" s="221"/>
      <c r="AF63" s="221"/>
    </row>
    <row r="64" spans="17:32" ht="12.75">
      <c r="Q64" s="221"/>
      <c r="R64" s="221"/>
      <c r="S64" s="221"/>
      <c r="T64" s="221"/>
      <c r="U64" s="221"/>
      <c r="V64" s="221"/>
      <c r="W64" s="221"/>
      <c r="X64" s="221"/>
      <c r="Y64" s="221"/>
      <c r="Z64" s="221"/>
      <c r="AA64" s="221"/>
      <c r="AB64" s="221"/>
      <c r="AC64" s="221"/>
      <c r="AD64" s="221"/>
      <c r="AE64" s="221"/>
      <c r="AF64" s="221"/>
    </row>
    <row r="65" spans="17:32" ht="12.75">
      <c r="Q65" s="221"/>
      <c r="R65" s="221"/>
      <c r="S65" s="221"/>
      <c r="T65" s="221"/>
      <c r="U65" s="221"/>
      <c r="V65" s="221"/>
      <c r="W65" s="221"/>
      <c r="X65" s="221"/>
      <c r="Y65" s="221"/>
      <c r="Z65" s="221"/>
      <c r="AA65" s="221"/>
      <c r="AB65" s="221"/>
      <c r="AC65" s="221"/>
      <c r="AD65" s="221"/>
      <c r="AE65" s="221"/>
      <c r="AF65" s="221"/>
    </row>
    <row r="66" spans="17:32" ht="12.75">
      <c r="Q66" s="221"/>
      <c r="R66" s="221"/>
      <c r="S66" s="221"/>
      <c r="T66" s="221"/>
      <c r="U66" s="221"/>
      <c r="V66" s="221"/>
      <c r="W66" s="221"/>
      <c r="X66" s="221"/>
      <c r="Y66" s="221"/>
      <c r="Z66" s="221"/>
      <c r="AA66" s="221"/>
      <c r="AB66" s="221"/>
      <c r="AC66" s="221"/>
      <c r="AD66" s="221"/>
      <c r="AE66" s="221"/>
      <c r="AF66" s="221"/>
    </row>
    <row r="67" spans="17:32" ht="12.75">
      <c r="Q67" s="221"/>
      <c r="R67" s="221"/>
      <c r="S67" s="221"/>
      <c r="T67" s="221"/>
      <c r="U67" s="221"/>
      <c r="V67" s="221"/>
      <c r="W67" s="221"/>
      <c r="X67" s="221"/>
      <c r="Y67" s="221"/>
      <c r="Z67" s="221"/>
      <c r="AA67" s="221"/>
      <c r="AB67" s="221"/>
      <c r="AC67" s="221"/>
      <c r="AD67" s="221"/>
      <c r="AE67" s="221"/>
      <c r="AF67" s="221"/>
    </row>
    <row r="68" spans="17:32" ht="12.75">
      <c r="Q68" s="221"/>
      <c r="R68" s="221"/>
      <c r="S68" s="221"/>
      <c r="T68" s="221"/>
      <c r="U68" s="221"/>
      <c r="V68" s="221"/>
      <c r="W68" s="221"/>
      <c r="X68" s="221"/>
      <c r="Y68" s="221"/>
      <c r="Z68" s="221"/>
      <c r="AA68" s="221"/>
      <c r="AB68" s="221"/>
      <c r="AC68" s="221"/>
      <c r="AD68" s="221"/>
      <c r="AE68" s="221"/>
      <c r="AF68" s="221"/>
    </row>
    <row r="69" spans="17:32" ht="12.75">
      <c r="Q69" s="221"/>
      <c r="R69" s="221"/>
      <c r="S69" s="221"/>
      <c r="T69" s="221"/>
      <c r="U69" s="221"/>
      <c r="V69" s="221"/>
      <c r="W69" s="221"/>
      <c r="X69" s="221"/>
      <c r="Y69" s="221"/>
      <c r="Z69" s="221"/>
      <c r="AA69" s="221"/>
      <c r="AB69" s="221"/>
      <c r="AC69" s="221"/>
      <c r="AD69" s="221"/>
      <c r="AE69" s="221"/>
      <c r="AF69" s="221"/>
    </row>
    <row r="70" spans="17:32" ht="12.75">
      <c r="Q70" s="221"/>
      <c r="R70" s="221"/>
      <c r="S70" s="221"/>
      <c r="T70" s="221"/>
      <c r="U70" s="221"/>
      <c r="V70" s="221"/>
      <c r="W70" s="221"/>
      <c r="X70" s="221"/>
      <c r="Y70" s="221"/>
      <c r="Z70" s="221"/>
      <c r="AA70" s="221"/>
      <c r="AB70" s="221"/>
      <c r="AC70" s="221"/>
      <c r="AD70" s="221"/>
      <c r="AE70" s="221"/>
      <c r="AF70" s="221"/>
    </row>
    <row r="71" spans="17:32" ht="12.75">
      <c r="Q71" s="221"/>
      <c r="R71" s="221"/>
      <c r="S71" s="221"/>
      <c r="T71" s="221"/>
      <c r="U71" s="221"/>
      <c r="V71" s="221"/>
      <c r="W71" s="221"/>
      <c r="X71" s="221"/>
      <c r="Y71" s="221"/>
      <c r="Z71" s="221"/>
      <c r="AA71" s="221"/>
      <c r="AB71" s="221"/>
      <c r="AC71" s="221"/>
      <c r="AD71" s="221"/>
      <c r="AE71" s="221"/>
      <c r="AF71" s="221"/>
    </row>
    <row r="72" spans="17:32" ht="12.75">
      <c r="Q72" s="221"/>
      <c r="R72" s="221"/>
      <c r="S72" s="221"/>
      <c r="T72" s="221"/>
      <c r="U72" s="221"/>
      <c r="V72" s="221"/>
      <c r="W72" s="221"/>
      <c r="X72" s="221"/>
      <c r="Y72" s="221"/>
      <c r="Z72" s="221"/>
      <c r="AA72" s="221"/>
      <c r="AB72" s="221"/>
      <c r="AC72" s="221"/>
      <c r="AD72" s="221"/>
      <c r="AE72" s="221"/>
      <c r="AF72" s="221"/>
    </row>
    <row r="73" spans="17:32" ht="12.75">
      <c r="Q73" s="221"/>
      <c r="R73" s="221"/>
      <c r="S73" s="221"/>
      <c r="T73" s="221"/>
      <c r="U73" s="221"/>
      <c r="V73" s="221"/>
      <c r="W73" s="221"/>
      <c r="X73" s="221"/>
      <c r="Y73" s="221"/>
      <c r="Z73" s="221"/>
      <c r="AA73" s="221"/>
      <c r="AB73" s="221"/>
      <c r="AC73" s="221"/>
      <c r="AD73" s="221"/>
      <c r="AE73" s="221"/>
      <c r="AF73" s="221"/>
    </row>
    <row r="74" spans="17:32" ht="12.75">
      <c r="Q74" s="221"/>
      <c r="R74" s="221"/>
      <c r="S74" s="221"/>
      <c r="T74" s="221"/>
      <c r="U74" s="221"/>
      <c r="V74" s="221"/>
      <c r="W74" s="221"/>
      <c r="X74" s="221"/>
      <c r="Y74" s="221"/>
      <c r="Z74" s="221"/>
      <c r="AA74" s="221"/>
      <c r="AB74" s="221"/>
      <c r="AC74" s="221"/>
      <c r="AD74" s="221"/>
      <c r="AE74" s="221"/>
      <c r="AF74" s="221"/>
    </row>
    <row r="75" spans="17:32" ht="12.75">
      <c r="Q75" s="221"/>
      <c r="R75" s="221"/>
      <c r="S75" s="221"/>
      <c r="T75" s="221"/>
      <c r="U75" s="221"/>
      <c r="V75" s="221"/>
      <c r="W75" s="221"/>
      <c r="X75" s="221"/>
      <c r="Y75" s="221"/>
      <c r="Z75" s="221"/>
      <c r="AA75" s="221"/>
      <c r="AB75" s="221"/>
      <c r="AC75" s="221"/>
      <c r="AD75" s="221"/>
      <c r="AE75" s="221"/>
      <c r="AF75" s="221"/>
    </row>
    <row r="76" spans="17:32" ht="12.75">
      <c r="Q76" s="221"/>
      <c r="R76" s="221"/>
      <c r="S76" s="221"/>
      <c r="T76" s="221"/>
      <c r="U76" s="221"/>
      <c r="V76" s="221"/>
      <c r="W76" s="221"/>
      <c r="X76" s="221"/>
      <c r="Y76" s="221"/>
      <c r="Z76" s="221"/>
      <c r="AA76" s="221"/>
      <c r="AB76" s="221"/>
      <c r="AC76" s="221"/>
      <c r="AD76" s="221"/>
      <c r="AE76" s="221"/>
      <c r="AF76" s="221"/>
    </row>
    <row r="77" spans="17:32" ht="12.75">
      <c r="Q77" s="221"/>
      <c r="R77" s="221"/>
      <c r="S77" s="221"/>
      <c r="T77" s="221"/>
      <c r="U77" s="221"/>
      <c r="V77" s="221"/>
      <c r="W77" s="221"/>
      <c r="X77" s="221"/>
      <c r="Y77" s="221"/>
      <c r="Z77" s="221"/>
      <c r="AA77" s="221"/>
      <c r="AB77" s="221"/>
      <c r="AC77" s="221"/>
      <c r="AD77" s="221"/>
      <c r="AE77" s="221"/>
      <c r="AF77" s="221"/>
    </row>
    <row r="78" spans="17:32" ht="12.75">
      <c r="Q78" s="221"/>
      <c r="R78" s="221"/>
      <c r="S78" s="221"/>
      <c r="T78" s="221"/>
      <c r="U78" s="221"/>
      <c r="V78" s="221"/>
      <c r="W78" s="221"/>
      <c r="X78" s="221"/>
      <c r="Y78" s="221"/>
      <c r="Z78" s="221"/>
      <c r="AA78" s="221"/>
      <c r="AB78" s="221"/>
      <c r="AC78" s="221"/>
      <c r="AD78" s="221"/>
      <c r="AE78" s="221"/>
      <c r="AF78" s="221"/>
    </row>
    <row r="79" spans="17:32" ht="12.75">
      <c r="Q79" s="221"/>
      <c r="R79" s="221"/>
      <c r="S79" s="221"/>
      <c r="T79" s="221"/>
      <c r="U79" s="221"/>
      <c r="V79" s="221"/>
      <c r="W79" s="221"/>
      <c r="X79" s="221"/>
      <c r="Y79" s="221"/>
      <c r="Z79" s="221"/>
      <c r="AA79" s="221"/>
      <c r="AB79" s="221"/>
      <c r="AC79" s="221"/>
      <c r="AD79" s="221"/>
      <c r="AE79" s="221"/>
      <c r="AF79" s="221"/>
    </row>
    <row r="80" spans="17:32" ht="12.75">
      <c r="Q80" s="221"/>
      <c r="R80" s="221"/>
      <c r="S80" s="221"/>
      <c r="T80" s="221"/>
      <c r="U80" s="221"/>
      <c r="V80" s="221"/>
      <c r="W80" s="221"/>
      <c r="X80" s="221"/>
      <c r="Y80" s="221"/>
      <c r="Z80" s="221"/>
      <c r="AA80" s="221"/>
      <c r="AB80" s="221"/>
      <c r="AC80" s="221"/>
      <c r="AD80" s="221"/>
      <c r="AE80" s="221"/>
      <c r="AF80" s="221"/>
    </row>
    <row r="81" spans="17:32" ht="12.75">
      <c r="Q81" s="221"/>
      <c r="R81" s="221"/>
      <c r="S81" s="221"/>
      <c r="T81" s="221"/>
      <c r="U81" s="221"/>
      <c r="V81" s="221"/>
      <c r="W81" s="221"/>
      <c r="X81" s="221"/>
      <c r="Y81" s="221"/>
      <c r="Z81" s="221"/>
      <c r="AA81" s="221"/>
      <c r="AB81" s="221"/>
      <c r="AC81" s="221"/>
      <c r="AD81" s="221"/>
      <c r="AE81" s="221"/>
      <c r="AF81" s="221"/>
    </row>
    <row r="82" spans="17:32" ht="12.75">
      <c r="Q82" s="221"/>
      <c r="R82" s="221"/>
      <c r="S82" s="221"/>
      <c r="T82" s="221"/>
      <c r="U82" s="221"/>
      <c r="V82" s="221"/>
      <c r="W82" s="221"/>
      <c r="X82" s="221"/>
      <c r="Y82" s="221"/>
      <c r="Z82" s="221"/>
      <c r="AA82" s="221"/>
      <c r="AB82" s="221"/>
      <c r="AC82" s="221"/>
      <c r="AD82" s="221"/>
      <c r="AE82" s="221"/>
      <c r="AF82" s="221"/>
    </row>
    <row r="83" spans="17:32" ht="12.75">
      <c r="Q83" s="221"/>
      <c r="R83" s="221"/>
      <c r="S83" s="221"/>
      <c r="T83" s="221"/>
      <c r="U83" s="221"/>
      <c r="V83" s="221"/>
      <c r="W83" s="221"/>
      <c r="X83" s="221"/>
      <c r="Y83" s="221"/>
      <c r="Z83" s="221"/>
      <c r="AA83" s="221"/>
      <c r="AB83" s="221"/>
      <c r="AC83" s="221"/>
      <c r="AD83" s="221"/>
      <c r="AE83" s="221"/>
      <c r="AF83" s="221"/>
    </row>
    <row r="84" spans="17:32" ht="12.75">
      <c r="Q84" s="221"/>
      <c r="R84" s="221"/>
      <c r="S84" s="221"/>
      <c r="T84" s="221"/>
      <c r="U84" s="221"/>
      <c r="V84" s="221"/>
      <c r="W84" s="221"/>
      <c r="X84" s="221"/>
      <c r="Y84" s="221"/>
      <c r="Z84" s="221"/>
      <c r="AA84" s="221"/>
      <c r="AB84" s="221"/>
      <c r="AC84" s="221"/>
      <c r="AD84" s="221"/>
      <c r="AE84" s="221"/>
      <c r="AF84" s="221"/>
    </row>
    <row r="85" spans="17:32" ht="12.75">
      <c r="Q85" s="221"/>
      <c r="R85" s="221"/>
      <c r="S85" s="221"/>
      <c r="T85" s="221"/>
      <c r="U85" s="221"/>
      <c r="V85" s="221"/>
      <c r="W85" s="221"/>
      <c r="X85" s="221"/>
      <c r="Y85" s="221"/>
      <c r="Z85" s="221"/>
      <c r="AA85" s="221"/>
      <c r="AB85" s="221"/>
      <c r="AC85" s="221"/>
      <c r="AD85" s="221"/>
      <c r="AE85" s="221"/>
      <c r="AF85" s="221"/>
    </row>
    <row r="86" spans="17:32" ht="12.75">
      <c r="Q86" s="221"/>
      <c r="R86" s="221"/>
      <c r="S86" s="221"/>
      <c r="T86" s="221"/>
      <c r="U86" s="221"/>
      <c r="V86" s="221"/>
      <c r="W86" s="221"/>
      <c r="X86" s="221"/>
      <c r="Y86" s="221"/>
      <c r="Z86" s="221"/>
      <c r="AA86" s="221"/>
      <c r="AB86" s="221"/>
      <c r="AC86" s="221"/>
      <c r="AD86" s="221"/>
      <c r="AE86" s="221"/>
      <c r="AF86" s="221"/>
    </row>
    <row r="87" spans="17:32" ht="12.75">
      <c r="Q87" s="221"/>
      <c r="R87" s="221"/>
      <c r="S87" s="221"/>
      <c r="T87" s="221"/>
      <c r="U87" s="221"/>
      <c r="V87" s="221"/>
      <c r="W87" s="221"/>
      <c r="X87" s="221"/>
      <c r="Y87" s="221"/>
      <c r="Z87" s="221"/>
      <c r="AA87" s="221"/>
      <c r="AB87" s="221"/>
      <c r="AC87" s="221"/>
      <c r="AD87" s="221"/>
      <c r="AE87" s="221"/>
      <c r="AF87" s="221"/>
    </row>
    <row r="88" spans="17:32" ht="12.75">
      <c r="Q88" s="221"/>
      <c r="R88" s="221"/>
      <c r="S88" s="221"/>
      <c r="T88" s="221"/>
      <c r="U88" s="221"/>
      <c r="V88" s="221"/>
      <c r="W88" s="221"/>
      <c r="X88" s="221"/>
      <c r="Y88" s="221"/>
      <c r="Z88" s="221"/>
      <c r="AA88" s="221"/>
      <c r="AB88" s="221"/>
      <c r="AC88" s="221"/>
      <c r="AD88" s="221"/>
      <c r="AE88" s="221"/>
      <c r="AF88" s="221"/>
    </row>
    <row r="89" spans="17:32" ht="12.75">
      <c r="Q89" s="221"/>
      <c r="R89" s="221"/>
      <c r="S89" s="221"/>
      <c r="T89" s="221"/>
      <c r="U89" s="221"/>
      <c r="V89" s="221"/>
      <c r="W89" s="221"/>
      <c r="X89" s="221"/>
      <c r="Y89" s="221"/>
      <c r="Z89" s="221"/>
      <c r="AA89" s="221"/>
      <c r="AB89" s="221"/>
      <c r="AC89" s="221"/>
      <c r="AD89" s="221"/>
      <c r="AE89" s="221"/>
      <c r="AF89" s="221"/>
    </row>
    <row r="90" spans="17:32" ht="12.75">
      <c r="Q90" s="221"/>
      <c r="R90" s="221"/>
      <c r="S90" s="221"/>
      <c r="T90" s="221"/>
      <c r="U90" s="221"/>
      <c r="V90" s="221"/>
      <c r="W90" s="221"/>
      <c r="X90" s="221"/>
      <c r="Y90" s="221"/>
      <c r="Z90" s="221"/>
      <c r="AA90" s="221"/>
      <c r="AB90" s="221"/>
      <c r="AC90" s="221"/>
      <c r="AD90" s="221"/>
      <c r="AE90" s="221"/>
      <c r="AF90" s="221"/>
    </row>
    <row r="91" spans="17:32" ht="12.75">
      <c r="Q91" s="221"/>
      <c r="R91" s="221"/>
      <c r="S91" s="221"/>
      <c r="T91" s="221"/>
      <c r="U91" s="221"/>
      <c r="V91" s="221"/>
      <c r="W91" s="221"/>
      <c r="X91" s="221"/>
      <c r="Y91" s="221"/>
      <c r="Z91" s="221"/>
      <c r="AA91" s="221"/>
      <c r="AB91" s="221"/>
      <c r="AC91" s="221"/>
      <c r="AD91" s="221"/>
      <c r="AE91" s="221"/>
      <c r="AF91" s="221"/>
    </row>
    <row r="92" spans="17:32" ht="12.75">
      <c r="Q92" s="221"/>
      <c r="R92" s="221"/>
      <c r="S92" s="221"/>
      <c r="T92" s="221"/>
      <c r="U92" s="221"/>
      <c r="V92" s="221"/>
      <c r="W92" s="221"/>
      <c r="X92" s="221"/>
      <c r="Y92" s="221"/>
      <c r="Z92" s="221"/>
      <c r="AA92" s="221"/>
      <c r="AB92" s="221"/>
      <c r="AC92" s="221"/>
      <c r="AD92" s="221"/>
      <c r="AE92" s="221"/>
      <c r="AF92" s="221"/>
    </row>
    <row r="93" spans="17:32" ht="12.75">
      <c r="Q93" s="221"/>
      <c r="R93" s="221"/>
      <c r="S93" s="221"/>
      <c r="T93" s="221"/>
      <c r="U93" s="221"/>
      <c r="V93" s="221"/>
      <c r="W93" s="221"/>
      <c r="X93" s="221"/>
      <c r="Y93" s="221"/>
      <c r="Z93" s="221"/>
      <c r="AA93" s="221"/>
      <c r="AB93" s="221"/>
      <c r="AC93" s="221"/>
      <c r="AD93" s="221"/>
      <c r="AE93" s="221"/>
      <c r="AF93" s="221"/>
    </row>
    <row r="94" spans="17:32" ht="12.75">
      <c r="Q94" s="221"/>
      <c r="R94" s="221"/>
      <c r="S94" s="221"/>
      <c r="T94" s="221"/>
      <c r="U94" s="221"/>
      <c r="V94" s="221"/>
      <c r="W94" s="221"/>
      <c r="X94" s="221"/>
      <c r="Y94" s="221"/>
      <c r="Z94" s="221"/>
      <c r="AA94" s="221"/>
      <c r="AB94" s="221"/>
      <c r="AC94" s="221"/>
      <c r="AD94" s="221"/>
      <c r="AE94" s="221"/>
      <c r="AF94" s="221"/>
    </row>
    <row r="95" spans="17:32" ht="12.75">
      <c r="Q95" s="221"/>
      <c r="R95" s="221"/>
      <c r="S95" s="221"/>
      <c r="T95" s="221"/>
      <c r="U95" s="221"/>
      <c r="V95" s="221"/>
      <c r="W95" s="221"/>
      <c r="X95" s="221"/>
      <c r="Y95" s="221"/>
      <c r="Z95" s="221"/>
      <c r="AA95" s="221"/>
      <c r="AB95" s="221"/>
      <c r="AC95" s="221"/>
      <c r="AD95" s="221"/>
      <c r="AE95" s="221"/>
      <c r="AF95" s="221"/>
    </row>
    <row r="96" spans="17:32" ht="12.75">
      <c r="Q96" s="221"/>
      <c r="R96" s="221"/>
      <c r="S96" s="221"/>
      <c r="T96" s="221"/>
      <c r="U96" s="221"/>
      <c r="V96" s="221"/>
      <c r="W96" s="221"/>
      <c r="X96" s="221"/>
      <c r="Y96" s="221"/>
      <c r="Z96" s="221"/>
      <c r="AA96" s="221"/>
      <c r="AB96" s="221"/>
      <c r="AC96" s="221"/>
      <c r="AD96" s="221"/>
      <c r="AE96" s="221"/>
      <c r="AF96" s="221"/>
    </row>
    <row r="97" spans="17:32" ht="12.75">
      <c r="Q97" s="221"/>
      <c r="R97" s="221"/>
      <c r="S97" s="221"/>
      <c r="T97" s="221"/>
      <c r="U97" s="221"/>
      <c r="V97" s="221"/>
      <c r="W97" s="221"/>
      <c r="X97" s="221"/>
      <c r="Y97" s="221"/>
      <c r="Z97" s="221"/>
      <c r="AA97" s="221"/>
      <c r="AB97" s="221"/>
      <c r="AC97" s="221"/>
      <c r="AD97" s="221"/>
      <c r="AE97" s="221"/>
      <c r="AF97" s="221"/>
    </row>
    <row r="98" spans="17:32" ht="12.75">
      <c r="Q98" s="221"/>
      <c r="R98" s="221"/>
      <c r="S98" s="221"/>
      <c r="T98" s="221"/>
      <c r="U98" s="221"/>
      <c r="V98" s="221"/>
      <c r="W98" s="221"/>
      <c r="X98" s="221"/>
      <c r="Y98" s="221"/>
      <c r="Z98" s="221"/>
      <c r="AA98" s="221"/>
      <c r="AB98" s="221"/>
      <c r="AC98" s="221"/>
      <c r="AD98" s="221"/>
      <c r="AE98" s="221"/>
      <c r="AF98" s="221"/>
    </row>
    <row r="99" spans="17:32" ht="12.75">
      <c r="Q99" s="221"/>
      <c r="R99" s="221"/>
      <c r="S99" s="221"/>
      <c r="T99" s="221"/>
      <c r="U99" s="221"/>
      <c r="V99" s="221"/>
      <c r="W99" s="221"/>
      <c r="X99" s="221"/>
      <c r="Y99" s="221"/>
      <c r="Z99" s="221"/>
      <c r="AA99" s="221"/>
      <c r="AB99" s="221"/>
      <c r="AC99" s="221"/>
      <c r="AD99" s="221"/>
      <c r="AE99" s="221"/>
      <c r="AF99" s="221"/>
    </row>
    <row r="100" spans="17:32" ht="12.75">
      <c r="Q100" s="221"/>
      <c r="R100" s="221"/>
      <c r="S100" s="221"/>
      <c r="T100" s="221"/>
      <c r="U100" s="221"/>
      <c r="V100" s="221"/>
      <c r="W100" s="221"/>
      <c r="X100" s="221"/>
      <c r="Y100" s="221"/>
      <c r="Z100" s="221"/>
      <c r="AA100" s="221"/>
      <c r="AB100" s="221"/>
      <c r="AC100" s="221"/>
      <c r="AD100" s="221"/>
      <c r="AE100" s="221"/>
      <c r="AF100" s="221"/>
    </row>
    <row r="101" spans="17:32" ht="12.75">
      <c r="Q101" s="221"/>
      <c r="R101" s="221"/>
      <c r="S101" s="221"/>
      <c r="T101" s="221"/>
      <c r="U101" s="221"/>
      <c r="V101" s="221"/>
      <c r="W101" s="221"/>
      <c r="X101" s="221"/>
      <c r="Y101" s="221"/>
      <c r="Z101" s="221"/>
      <c r="AA101" s="221"/>
      <c r="AB101" s="221"/>
      <c r="AC101" s="221"/>
      <c r="AD101" s="221"/>
      <c r="AE101" s="221"/>
      <c r="AF101" s="221"/>
    </row>
    <row r="102" spans="17:32" ht="12.75">
      <c r="Q102" s="221"/>
      <c r="R102" s="221"/>
      <c r="S102" s="221"/>
      <c r="T102" s="221"/>
      <c r="U102" s="221"/>
      <c r="V102" s="221"/>
      <c r="W102" s="221"/>
      <c r="X102" s="221"/>
      <c r="Y102" s="221"/>
      <c r="Z102" s="221"/>
      <c r="AA102" s="221"/>
      <c r="AB102" s="221"/>
      <c r="AC102" s="221"/>
      <c r="AD102" s="221"/>
      <c r="AE102" s="221"/>
      <c r="AF102" s="221"/>
    </row>
    <row r="103" spans="17:32" ht="12.75">
      <c r="Q103" s="221"/>
      <c r="R103" s="221"/>
      <c r="S103" s="221"/>
      <c r="T103" s="221"/>
      <c r="U103" s="221"/>
      <c r="V103" s="221"/>
      <c r="W103" s="221"/>
      <c r="X103" s="221"/>
      <c r="Y103" s="221"/>
      <c r="Z103" s="221"/>
      <c r="AA103" s="221"/>
      <c r="AB103" s="221"/>
      <c r="AC103" s="221"/>
      <c r="AD103" s="221"/>
      <c r="AE103" s="221"/>
      <c r="AF103" s="221"/>
    </row>
    <row r="104" spans="17:32" ht="12.75">
      <c r="Q104" s="221"/>
      <c r="R104" s="221"/>
      <c r="S104" s="221"/>
      <c r="T104" s="221"/>
      <c r="U104" s="221"/>
      <c r="V104" s="221"/>
      <c r="W104" s="221"/>
      <c r="X104" s="221"/>
      <c r="Y104" s="221"/>
      <c r="Z104" s="221"/>
      <c r="AA104" s="221"/>
      <c r="AB104" s="221"/>
      <c r="AC104" s="221"/>
      <c r="AD104" s="221"/>
      <c r="AE104" s="221"/>
      <c r="AF104" s="221"/>
    </row>
    <row r="105" spans="17:32" ht="12.75">
      <c r="Q105" s="221"/>
      <c r="R105" s="221"/>
      <c r="S105" s="221"/>
      <c r="T105" s="221"/>
      <c r="U105" s="221"/>
      <c r="V105" s="221"/>
      <c r="W105" s="221"/>
      <c r="X105" s="221"/>
      <c r="Y105" s="221"/>
      <c r="Z105" s="221"/>
      <c r="AA105" s="221"/>
      <c r="AB105" s="221"/>
      <c r="AC105" s="221"/>
      <c r="AD105" s="221"/>
      <c r="AE105" s="221"/>
      <c r="AF105" s="221"/>
    </row>
    <row r="106" spans="17:32" ht="12.75">
      <c r="Q106" s="221"/>
      <c r="R106" s="221"/>
      <c r="S106" s="221"/>
      <c r="T106" s="221"/>
      <c r="U106" s="221"/>
      <c r="V106" s="221"/>
      <c r="W106" s="221"/>
      <c r="X106" s="221"/>
      <c r="Y106" s="221"/>
      <c r="Z106" s="221"/>
      <c r="AA106" s="221"/>
      <c r="AB106" s="221"/>
      <c r="AC106" s="221"/>
      <c r="AD106" s="221"/>
      <c r="AE106" s="221"/>
      <c r="AF106" s="221"/>
    </row>
    <row r="107" spans="17:32" ht="12.75">
      <c r="Q107" s="221"/>
      <c r="R107" s="221"/>
      <c r="S107" s="221"/>
      <c r="T107" s="221"/>
      <c r="U107" s="221"/>
      <c r="V107" s="221"/>
      <c r="W107" s="221"/>
      <c r="X107" s="221"/>
      <c r="Y107" s="221"/>
      <c r="Z107" s="221"/>
      <c r="AA107" s="221"/>
      <c r="AB107" s="221"/>
      <c r="AC107" s="221"/>
      <c r="AD107" s="221"/>
      <c r="AE107" s="221"/>
      <c r="AF107" s="221"/>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sheetData>
  <sheetProtection/>
  <mergeCells count="23">
    <mergeCell ref="A3:P3"/>
    <mergeCell ref="A4:P4"/>
    <mergeCell ref="K6:N6"/>
    <mergeCell ref="O6:P6"/>
    <mergeCell ref="A12:A16"/>
    <mergeCell ref="B12:B16"/>
    <mergeCell ref="C12:C16"/>
    <mergeCell ref="D12:D16"/>
    <mergeCell ref="B21:C21"/>
    <mergeCell ref="M13:M16"/>
    <mergeCell ref="N13:N16"/>
    <mergeCell ref="O13:O16"/>
    <mergeCell ref="L13:L16"/>
    <mergeCell ref="K13:K16"/>
    <mergeCell ref="G13:G16"/>
    <mergeCell ref="H13:H16"/>
    <mergeCell ref="I13:I16"/>
    <mergeCell ref="J13:J16"/>
    <mergeCell ref="P13:P16"/>
    <mergeCell ref="E12:E16"/>
    <mergeCell ref="F12:K12"/>
    <mergeCell ref="L12:P12"/>
    <mergeCell ref="F13:F16"/>
  </mergeCells>
  <printOptions/>
  <pageMargins left="0.28" right="0.17" top="0.87" bottom="1" header="0.5" footer="0.5"/>
  <pageSetup horizontalDpi="600" verticalDpi="600" orientation="landscape" paperSize="9" scale="95"/>
</worksheet>
</file>

<file path=xl/worksheets/sheet19.xml><?xml version="1.0" encoding="utf-8"?>
<worksheet xmlns="http://schemas.openxmlformats.org/spreadsheetml/2006/main" xmlns:r="http://schemas.openxmlformats.org/officeDocument/2006/relationships">
  <dimension ref="A1:I41"/>
  <sheetViews>
    <sheetView workbookViewId="0" topLeftCell="A1">
      <selection activeCell="A31" sqref="A31:C31"/>
    </sheetView>
  </sheetViews>
  <sheetFormatPr defaultColWidth="9.140625" defaultRowHeight="12.75"/>
  <cols>
    <col min="1" max="1" width="5.140625" style="71" customWidth="1"/>
    <col min="2" max="2" width="10.140625" style="71" customWidth="1"/>
    <col min="3" max="3" width="29.7109375" style="71" customWidth="1"/>
    <col min="4" max="4" width="13.140625" style="71" customWidth="1"/>
    <col min="5" max="5" width="11.421875" style="71" customWidth="1"/>
    <col min="6" max="6" width="12.28125" style="71" customWidth="1"/>
    <col min="7" max="7" width="14.7109375" style="71" customWidth="1"/>
    <col min="8" max="8" width="12.140625" style="71" customWidth="1"/>
    <col min="9" max="9" width="11.28125" style="71" customWidth="1"/>
    <col min="10" max="16384" width="9.140625" style="71" customWidth="1"/>
  </cols>
  <sheetData>
    <row r="1" spans="1:9" s="72" customFormat="1" ht="12.75">
      <c r="A1" s="71"/>
      <c r="F1" s="73"/>
      <c r="G1" s="73"/>
      <c r="H1" s="73"/>
      <c r="I1" s="73"/>
    </row>
    <row r="2" spans="1:9" s="72" customFormat="1" ht="20.25">
      <c r="A2" s="701" t="s">
        <v>954</v>
      </c>
      <c r="B2" s="701"/>
      <c r="C2" s="701"/>
      <c r="D2" s="701"/>
      <c r="E2" s="701"/>
      <c r="F2" s="701"/>
      <c r="G2" s="701"/>
      <c r="H2" s="701"/>
      <c r="I2" s="73"/>
    </row>
    <row r="3" spans="1:9" s="72" customFormat="1" ht="15">
      <c r="A3" s="702" t="s">
        <v>1463</v>
      </c>
      <c r="B3" s="702"/>
      <c r="C3" s="702"/>
      <c r="D3" s="702"/>
      <c r="E3" s="702"/>
      <c r="F3" s="702"/>
      <c r="G3" s="702"/>
      <c r="H3" s="702"/>
      <c r="I3" s="73"/>
    </row>
    <row r="4" spans="1:9" s="72" customFormat="1" ht="12.75">
      <c r="A4" s="9"/>
      <c r="B4" s="74"/>
      <c r="C4" s="74"/>
      <c r="D4" s="74"/>
      <c r="E4" s="74"/>
      <c r="F4" s="75"/>
      <c r="G4" s="75"/>
      <c r="H4" s="75"/>
      <c r="I4" s="73"/>
    </row>
    <row r="5" spans="1:9" ht="12.75">
      <c r="A5" s="7" t="s">
        <v>1472</v>
      </c>
      <c r="D5" s="71" t="s">
        <v>951</v>
      </c>
      <c r="E5" s="9"/>
      <c r="F5" s="9"/>
      <c r="G5" s="9"/>
      <c r="H5" s="9"/>
      <c r="I5" s="8"/>
    </row>
    <row r="6" spans="1:9" ht="12.75">
      <c r="A6" s="7" t="s">
        <v>949</v>
      </c>
      <c r="D6" s="71" t="s">
        <v>950</v>
      </c>
      <c r="E6" s="9"/>
      <c r="F6" s="9"/>
      <c r="G6" s="9"/>
      <c r="H6" s="9"/>
      <c r="I6" s="8"/>
    </row>
    <row r="7" spans="1:9" ht="12.75">
      <c r="A7" s="703" t="s">
        <v>1473</v>
      </c>
      <c r="B7" s="703"/>
      <c r="C7" s="703"/>
      <c r="D7" s="71" t="s">
        <v>952</v>
      </c>
      <c r="E7" s="9"/>
      <c r="F7" s="9"/>
      <c r="G7" s="9"/>
      <c r="H7" s="9"/>
      <c r="I7" s="8"/>
    </row>
    <row r="8" spans="1:9" ht="12.75">
      <c r="A8" s="703" t="s">
        <v>1474</v>
      </c>
      <c r="B8" s="703"/>
      <c r="C8" s="703"/>
      <c r="D8" s="71" t="s">
        <v>953</v>
      </c>
      <c r="E8" s="9"/>
      <c r="F8" s="9"/>
      <c r="G8" s="9"/>
      <c r="H8" s="9"/>
      <c r="I8" s="8"/>
    </row>
    <row r="9" spans="1:9" ht="12.75">
      <c r="A9" s="8" t="s">
        <v>1475</v>
      </c>
      <c r="B9" s="7"/>
      <c r="C9" s="7"/>
      <c r="D9" s="76">
        <v>183</v>
      </c>
      <c r="E9" s="10"/>
      <c r="F9" s="10"/>
      <c r="G9" s="10"/>
      <c r="H9" s="10"/>
      <c r="I9" s="8"/>
    </row>
    <row r="10" spans="1:8" ht="12.75">
      <c r="A10" s="10"/>
      <c r="B10" s="10"/>
      <c r="C10" s="10"/>
      <c r="D10" s="10"/>
      <c r="E10" s="10"/>
      <c r="F10" s="10"/>
      <c r="G10" s="77"/>
      <c r="H10" s="77"/>
    </row>
    <row r="11" spans="1:8" ht="12.75">
      <c r="A11" s="10"/>
      <c r="B11" s="10"/>
      <c r="C11" s="10" t="s">
        <v>1476</v>
      </c>
      <c r="D11" s="78">
        <f>D31</f>
        <v>0</v>
      </c>
      <c r="E11" s="10"/>
      <c r="F11" s="10"/>
      <c r="G11" s="77"/>
      <c r="H11" s="77"/>
    </row>
    <row r="12" spans="1:8" ht="12.75">
      <c r="A12" s="10"/>
      <c r="B12" s="10"/>
      <c r="C12" s="10" t="s">
        <v>1477</v>
      </c>
      <c r="D12" s="78">
        <f>H26</f>
        <v>0</v>
      </c>
      <c r="E12" s="10"/>
      <c r="F12" s="10"/>
      <c r="G12" s="77"/>
      <c r="H12" s="77"/>
    </row>
    <row r="13" spans="1:8" ht="12.75">
      <c r="A13" s="10"/>
      <c r="B13" s="10"/>
      <c r="C13" s="79"/>
      <c r="D13" s="10"/>
      <c r="E13" s="10"/>
      <c r="F13" s="10"/>
      <c r="G13" s="77"/>
      <c r="H13" s="77"/>
    </row>
    <row r="14" spans="1:8" s="72" customFormat="1" ht="12.75">
      <c r="A14" s="9"/>
      <c r="B14" s="74"/>
      <c r="C14" s="695" t="s">
        <v>2190</v>
      </c>
      <c r="D14" s="9"/>
      <c r="E14" s="9"/>
      <c r="F14" s="75"/>
      <c r="G14" s="75"/>
      <c r="H14" s="75"/>
    </row>
    <row r="15" spans="1:8" ht="12.75">
      <c r="A15" s="10"/>
      <c r="B15" s="10"/>
      <c r="C15" s="10"/>
      <c r="D15" s="10"/>
      <c r="E15" s="10"/>
      <c r="F15" s="10"/>
      <c r="G15" s="77"/>
      <c r="H15" s="77"/>
    </row>
    <row r="16" spans="1:8" ht="14.25">
      <c r="A16" s="706" t="s">
        <v>965</v>
      </c>
      <c r="B16" s="706" t="s">
        <v>966</v>
      </c>
      <c r="C16" s="706" t="s">
        <v>1478</v>
      </c>
      <c r="D16" s="706" t="s">
        <v>1479</v>
      </c>
      <c r="E16" s="706" t="s">
        <v>1480</v>
      </c>
      <c r="F16" s="706"/>
      <c r="G16" s="706"/>
      <c r="H16" s="726" t="s">
        <v>1481</v>
      </c>
    </row>
    <row r="17" spans="1:8" ht="33" customHeight="1">
      <c r="A17" s="706"/>
      <c r="B17" s="706"/>
      <c r="C17" s="726"/>
      <c r="D17" s="706"/>
      <c r="E17" s="80" t="s">
        <v>1482</v>
      </c>
      <c r="F17" s="80" t="s">
        <v>1483</v>
      </c>
      <c r="G17" s="81" t="s">
        <v>1484</v>
      </c>
      <c r="H17" s="727"/>
    </row>
    <row r="18" spans="1:8" ht="15" customHeight="1">
      <c r="A18" s="82">
        <v>1</v>
      </c>
      <c r="B18" s="83" t="s">
        <v>1308</v>
      </c>
      <c r="C18" s="84" t="s">
        <v>955</v>
      </c>
      <c r="D18" s="85"/>
      <c r="E18" s="86"/>
      <c r="F18" s="86"/>
      <c r="G18" s="86"/>
      <c r="H18" s="86"/>
    </row>
    <row r="19" spans="1:8" ht="27" customHeight="1">
      <c r="A19" s="87">
        <v>2</v>
      </c>
      <c r="B19" s="88" t="s">
        <v>1309</v>
      </c>
      <c r="C19" s="89" t="s">
        <v>956</v>
      </c>
      <c r="D19" s="85"/>
      <c r="E19" s="90"/>
      <c r="F19" s="90"/>
      <c r="G19" s="90"/>
      <c r="H19" s="90"/>
    </row>
    <row r="20" spans="1:8" ht="14.25" customHeight="1">
      <c r="A20" s="91">
        <v>3</v>
      </c>
      <c r="B20" s="88" t="s">
        <v>1310</v>
      </c>
      <c r="C20" s="92" t="s">
        <v>958</v>
      </c>
      <c r="D20" s="85"/>
      <c r="E20" s="94"/>
      <c r="F20" s="94"/>
      <c r="G20" s="94"/>
      <c r="H20" s="94"/>
    </row>
    <row r="21" spans="1:8" ht="15" customHeight="1">
      <c r="A21" s="87">
        <v>4</v>
      </c>
      <c r="B21" s="88" t="s">
        <v>1311</v>
      </c>
      <c r="C21" s="92" t="s">
        <v>1307</v>
      </c>
      <c r="D21" s="85"/>
      <c r="E21" s="94"/>
      <c r="F21" s="94"/>
      <c r="G21" s="94"/>
      <c r="H21" s="94"/>
    </row>
    <row r="22" spans="1:8" ht="15" customHeight="1">
      <c r="A22" s="91">
        <v>5</v>
      </c>
      <c r="B22" s="88" t="s">
        <v>1312</v>
      </c>
      <c r="C22" s="92" t="s">
        <v>1198</v>
      </c>
      <c r="D22" s="85"/>
      <c r="E22" s="94"/>
      <c r="F22" s="94"/>
      <c r="G22" s="94"/>
      <c r="H22" s="94"/>
    </row>
    <row r="23" spans="1:8" ht="28.5" customHeight="1">
      <c r="A23" s="87">
        <v>6</v>
      </c>
      <c r="B23" s="88" t="s">
        <v>1313</v>
      </c>
      <c r="C23" s="92" t="s">
        <v>1199</v>
      </c>
      <c r="D23" s="85"/>
      <c r="E23" s="94"/>
      <c r="F23" s="94"/>
      <c r="G23" s="94"/>
      <c r="H23" s="94"/>
    </row>
    <row r="24" spans="1:8" ht="25.5">
      <c r="A24" s="91">
        <v>7</v>
      </c>
      <c r="B24" s="88" t="s">
        <v>1314</v>
      </c>
      <c r="C24" s="92" t="s">
        <v>1354</v>
      </c>
      <c r="D24" s="85"/>
      <c r="E24" s="94"/>
      <c r="F24" s="94"/>
      <c r="G24" s="94"/>
      <c r="H24" s="94"/>
    </row>
    <row r="25" spans="1:8" ht="15" thickBot="1">
      <c r="A25" s="87">
        <v>8</v>
      </c>
      <c r="B25" s="88" t="s">
        <v>1315</v>
      </c>
      <c r="C25" s="92" t="s">
        <v>961</v>
      </c>
      <c r="D25" s="85"/>
      <c r="E25" s="94"/>
      <c r="F25" s="94"/>
      <c r="G25" s="94"/>
      <c r="H25" s="94"/>
    </row>
    <row r="26" spans="1:8" ht="16.5" thickBot="1" thickTop="1">
      <c r="A26" s="728" t="s">
        <v>1514</v>
      </c>
      <c r="B26" s="704"/>
      <c r="C26" s="705"/>
      <c r="D26" s="95">
        <f>SUM(D18:D25)</f>
        <v>0</v>
      </c>
      <c r="E26" s="95">
        <f>SUM(E18:E25)</f>
        <v>0</v>
      </c>
      <c r="F26" s="95">
        <f>SUM(F18:F25)</f>
        <v>0</v>
      </c>
      <c r="G26" s="95">
        <f>SUM(G18:G25)</f>
        <v>0</v>
      </c>
      <c r="H26" s="95">
        <f>SUM(H18:H25)</f>
        <v>0</v>
      </c>
    </row>
    <row r="27" spans="1:8" ht="15.75" thickTop="1">
      <c r="A27" s="698" t="s">
        <v>2186</v>
      </c>
      <c r="B27" s="699"/>
      <c r="C27" s="700"/>
      <c r="D27" s="96">
        <f>ROUND(D26*0.1,2)</f>
        <v>0</v>
      </c>
      <c r="E27" s="97"/>
      <c r="F27" s="97"/>
      <c r="G27" s="97"/>
      <c r="H27" s="98"/>
    </row>
    <row r="28" spans="1:8" ht="15">
      <c r="A28" s="717" t="s">
        <v>2187</v>
      </c>
      <c r="B28" s="718"/>
      <c r="C28" s="719"/>
      <c r="D28" s="99">
        <f>ROUND(D27*0.03,2)</f>
        <v>0</v>
      </c>
      <c r="E28" s="97"/>
      <c r="F28" s="97"/>
      <c r="G28" s="97"/>
      <c r="H28" s="98"/>
    </row>
    <row r="29" spans="1:8" ht="15">
      <c r="A29" s="720" t="s">
        <v>2188</v>
      </c>
      <c r="B29" s="721"/>
      <c r="C29" s="722"/>
      <c r="D29" s="96">
        <f>ROUND(D26*0.03,2)</f>
        <v>0</v>
      </c>
      <c r="E29" s="97"/>
      <c r="F29" s="97"/>
      <c r="G29" s="97"/>
      <c r="H29" s="98"/>
    </row>
    <row r="30" spans="1:8" ht="15">
      <c r="A30" s="720" t="s">
        <v>1515</v>
      </c>
      <c r="B30" s="721"/>
      <c r="C30" s="722"/>
      <c r="D30" s="96">
        <f>ROUND(E26*0.2409,2)</f>
        <v>0</v>
      </c>
      <c r="E30" s="97"/>
      <c r="F30" s="97"/>
      <c r="G30" s="97"/>
      <c r="H30" s="98"/>
    </row>
    <row r="31" spans="1:8" ht="21.75" customHeight="1">
      <c r="A31" s="723" t="s">
        <v>575</v>
      </c>
      <c r="B31" s="724"/>
      <c r="C31" s="725"/>
      <c r="D31" s="97">
        <f>D26+D27+D29+D30</f>
        <v>0</v>
      </c>
      <c r="E31" s="97"/>
      <c r="F31" s="97"/>
      <c r="G31" s="97"/>
      <c r="H31" s="98"/>
    </row>
    <row r="32" spans="1:8" ht="21.75" customHeight="1">
      <c r="A32" s="100"/>
      <c r="B32" s="100"/>
      <c r="C32" s="100"/>
      <c r="D32" s="101"/>
      <c r="E32" s="101"/>
      <c r="F32" s="101"/>
      <c r="G32" s="101"/>
      <c r="H32" s="101"/>
    </row>
    <row r="33" spans="1:8" ht="12.75">
      <c r="A33" s="695" t="s">
        <v>2198</v>
      </c>
      <c r="B33" s="9"/>
      <c r="C33" s="102"/>
      <c r="D33" s="77"/>
      <c r="E33" s="9" t="s">
        <v>1516</v>
      </c>
      <c r="F33" s="102"/>
      <c r="G33" s="102"/>
      <c r="H33" s="77"/>
    </row>
    <row r="34" spans="1:8" ht="12.75">
      <c r="A34" s="10"/>
      <c r="B34" s="10"/>
      <c r="C34" s="9"/>
      <c r="D34" s="9"/>
      <c r="E34" s="9"/>
      <c r="F34" s="9"/>
      <c r="G34" s="103"/>
      <c r="H34" s="103"/>
    </row>
    <row r="35" spans="1:8" ht="9.75" customHeight="1">
      <c r="A35" s="10"/>
      <c r="B35" s="10"/>
      <c r="C35" s="9"/>
      <c r="D35" s="9"/>
      <c r="E35" s="9"/>
      <c r="F35" s="9"/>
      <c r="G35" s="9"/>
      <c r="H35" s="9"/>
    </row>
    <row r="36" spans="1:8" ht="12.75">
      <c r="A36" s="9"/>
      <c r="B36" s="9"/>
      <c r="C36" s="9"/>
      <c r="D36" s="9"/>
      <c r="E36" s="9"/>
      <c r="F36" s="9"/>
      <c r="G36" s="9"/>
      <c r="H36" s="9"/>
    </row>
    <row r="37" spans="1:8" ht="12.75">
      <c r="A37" s="9"/>
      <c r="B37" s="9"/>
      <c r="C37" s="9"/>
      <c r="D37" s="9"/>
      <c r="E37" s="9"/>
      <c r="F37" s="9"/>
      <c r="G37" s="9"/>
      <c r="H37" s="9"/>
    </row>
    <row r="38" spans="1:8" ht="12.75" hidden="1">
      <c r="A38" s="10"/>
      <c r="B38" s="10"/>
      <c r="C38" s="9"/>
      <c r="D38" s="9"/>
      <c r="E38" s="9"/>
      <c r="F38" s="9"/>
      <c r="G38" s="9"/>
      <c r="H38" s="9"/>
    </row>
    <row r="39" spans="1:8" ht="12.75" hidden="1">
      <c r="A39" s="9"/>
      <c r="B39" s="9"/>
      <c r="C39" s="9"/>
      <c r="D39" s="9"/>
      <c r="E39" s="9"/>
      <c r="F39" s="9"/>
      <c r="G39" s="9"/>
      <c r="H39" s="9"/>
    </row>
    <row r="40" spans="1:8" s="72" customFormat="1" ht="12.75">
      <c r="A40" s="716" t="s">
        <v>1517</v>
      </c>
      <c r="B40" s="716"/>
      <c r="C40" s="102"/>
      <c r="D40" s="104"/>
      <c r="E40" s="104"/>
      <c r="F40" s="75"/>
      <c r="G40" s="75"/>
      <c r="H40" s="75"/>
    </row>
    <row r="41" spans="1:8" ht="12.75">
      <c r="A41" s="9"/>
      <c r="B41" s="9"/>
      <c r="C41" s="9"/>
      <c r="D41" s="9"/>
      <c r="E41" s="9"/>
      <c r="F41" s="9"/>
      <c r="G41" s="9"/>
      <c r="H41" s="9"/>
    </row>
  </sheetData>
  <sheetProtection/>
  <mergeCells count="17">
    <mergeCell ref="A2:H2"/>
    <mergeCell ref="A3:H3"/>
    <mergeCell ref="A7:C7"/>
    <mergeCell ref="A8:C8"/>
    <mergeCell ref="H16:H17"/>
    <mergeCell ref="A26:C26"/>
    <mergeCell ref="E16:G16"/>
    <mergeCell ref="A27:C27"/>
    <mergeCell ref="A16:A17"/>
    <mergeCell ref="B16:B17"/>
    <mergeCell ref="C16:C17"/>
    <mergeCell ref="D16:D17"/>
    <mergeCell ref="A40:B40"/>
    <mergeCell ref="A28:C28"/>
    <mergeCell ref="A29:C29"/>
    <mergeCell ref="A30:C30"/>
    <mergeCell ref="A31:C31"/>
  </mergeCells>
  <printOptions/>
  <pageMargins left="0.74" right="0.15748031496062992" top="0.9055118110236221" bottom="0.984251968503937" header="0.5118110236220472" footer="0.5118110236220472"/>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H55"/>
  <sheetViews>
    <sheetView workbookViewId="0" topLeftCell="A7">
      <selection activeCell="D39" sqref="D39"/>
    </sheetView>
  </sheetViews>
  <sheetFormatPr defaultColWidth="9.140625" defaultRowHeight="12.75"/>
  <cols>
    <col min="1" max="1" width="6.8515625" style="1" customWidth="1"/>
    <col min="2" max="2" width="12.421875" style="2" customWidth="1"/>
    <col min="3" max="3" width="55.421875" style="2" customWidth="1"/>
    <col min="4" max="4" width="24.421875" style="2" customWidth="1"/>
    <col min="5" max="5" width="9.140625" style="2" customWidth="1"/>
    <col min="6" max="6" width="10.421875" style="2" bestFit="1" customWidth="1"/>
    <col min="7" max="16384" width="9.140625" style="2" customWidth="1"/>
  </cols>
  <sheetData>
    <row r="1" ht="15" customHeight="1">
      <c r="D1" s="3"/>
    </row>
    <row r="2" ht="12.75">
      <c r="D2" s="697"/>
    </row>
    <row r="3" ht="12.75">
      <c r="D3" s="4"/>
    </row>
    <row r="4" ht="12.75">
      <c r="D4" s="5"/>
    </row>
    <row r="5" ht="12.75">
      <c r="D5" s="6"/>
    </row>
    <row r="7" spans="2:4" ht="25.5">
      <c r="B7" s="714" t="s">
        <v>2185</v>
      </c>
      <c r="C7" s="714"/>
      <c r="D7" s="714"/>
    </row>
    <row r="9" ht="13.5" customHeight="1">
      <c r="B9" s="7" t="s">
        <v>944</v>
      </c>
    </row>
    <row r="10" ht="13.5" customHeight="1">
      <c r="B10" s="7" t="s">
        <v>946</v>
      </c>
    </row>
    <row r="11" spans="2:4" ht="13.5" customHeight="1">
      <c r="B11" s="8" t="s">
        <v>945</v>
      </c>
      <c r="C11" s="9"/>
      <c r="D11" s="9"/>
    </row>
    <row r="12" spans="2:4" ht="13.5" customHeight="1">
      <c r="B12" s="8" t="s">
        <v>947</v>
      </c>
      <c r="C12" s="9"/>
      <c r="D12" s="9"/>
    </row>
    <row r="13" spans="2:4" ht="13.5" customHeight="1">
      <c r="B13" s="8" t="s">
        <v>948</v>
      </c>
      <c r="C13" s="10"/>
      <c r="D13" s="10"/>
    </row>
    <row r="14" ht="6.75" customHeight="1">
      <c r="B14" s="11"/>
    </row>
    <row r="15" spans="2:4" ht="19.5" customHeight="1">
      <c r="B15" s="715" t="s">
        <v>2183</v>
      </c>
      <c r="C15" s="715"/>
      <c r="D15" s="13"/>
    </row>
    <row r="16" spans="2:4" ht="17.25" customHeight="1">
      <c r="B16" s="12"/>
      <c r="C16" s="14" t="s">
        <v>963</v>
      </c>
      <c r="D16" s="15"/>
    </row>
    <row r="17" ht="6.75" customHeight="1">
      <c r="D17" s="16"/>
    </row>
    <row r="18" spans="1:4" ht="15.75">
      <c r="A18" s="17"/>
      <c r="B18" s="18"/>
      <c r="C18" s="19"/>
      <c r="D18" s="19" t="s">
        <v>964</v>
      </c>
    </row>
    <row r="19" spans="1:4" ht="15.75">
      <c r="A19" s="20" t="s">
        <v>965</v>
      </c>
      <c r="B19" s="20" t="s">
        <v>966</v>
      </c>
      <c r="C19" s="20" t="s">
        <v>967</v>
      </c>
      <c r="D19" s="20" t="s">
        <v>968</v>
      </c>
    </row>
    <row r="20" spans="1:4" ht="15.75">
      <c r="A20" s="21"/>
      <c r="B20" s="22"/>
      <c r="C20" s="23"/>
      <c r="D20" s="23" t="s">
        <v>969</v>
      </c>
    </row>
    <row r="21" spans="1:4" ht="7.5" customHeight="1">
      <c r="A21" s="24"/>
      <c r="B21" s="25"/>
      <c r="C21" s="25"/>
      <c r="D21" s="25"/>
    </row>
    <row r="22" spans="1:4" ht="23.25" customHeight="1">
      <c r="A22" s="26">
        <v>1</v>
      </c>
      <c r="B22" s="27" t="s">
        <v>970</v>
      </c>
      <c r="C22" s="28" t="s">
        <v>971</v>
      </c>
      <c r="D22" s="29"/>
    </row>
    <row r="23" spans="1:6" ht="22.5">
      <c r="A23" s="26">
        <v>2</v>
      </c>
      <c r="B23" s="27" t="s">
        <v>972</v>
      </c>
      <c r="C23" s="28" t="s">
        <v>1460</v>
      </c>
      <c r="D23" s="29"/>
      <c r="F23" s="30"/>
    </row>
    <row r="24" spans="1:6" ht="22.5">
      <c r="A24" s="26">
        <v>3</v>
      </c>
      <c r="B24" s="27" t="s">
        <v>1461</v>
      </c>
      <c r="C24" s="31" t="s">
        <v>2201</v>
      </c>
      <c r="D24" s="32"/>
      <c r="F24" s="30"/>
    </row>
    <row r="25" spans="1:4" ht="22.5" customHeight="1">
      <c r="A25" s="26">
        <v>4</v>
      </c>
      <c r="B25" s="27" t="s">
        <v>1462</v>
      </c>
      <c r="C25" s="31" t="s">
        <v>1463</v>
      </c>
      <c r="D25" s="32"/>
    </row>
    <row r="26" spans="1:4" ht="22.5" customHeight="1">
      <c r="A26" s="26">
        <v>5</v>
      </c>
      <c r="B26" s="27" t="s">
        <v>1464</v>
      </c>
      <c r="C26" s="31" t="s">
        <v>1465</v>
      </c>
      <c r="D26" s="32"/>
    </row>
    <row r="27" spans="1:4" ht="22.5" customHeight="1">
      <c r="A27" s="26">
        <v>6</v>
      </c>
      <c r="B27" s="33">
        <v>6</v>
      </c>
      <c r="C27" s="31" t="s">
        <v>1466</v>
      </c>
      <c r="D27" s="32"/>
    </row>
    <row r="28" spans="1:4" ht="22.5" customHeight="1">
      <c r="A28" s="26">
        <v>7</v>
      </c>
      <c r="B28" s="34">
        <v>7</v>
      </c>
      <c r="C28" s="31" t="s">
        <v>1467</v>
      </c>
      <c r="D28" s="32"/>
    </row>
    <row r="29" spans="1:4" s="39" customFormat="1" ht="9.75" customHeight="1">
      <c r="A29" s="35"/>
      <c r="B29" s="36"/>
      <c r="C29" s="37"/>
      <c r="D29" s="38"/>
    </row>
    <row r="30" spans="1:4" s="39" customFormat="1" ht="18.75" customHeight="1">
      <c r="A30" s="40"/>
      <c r="B30" s="41"/>
      <c r="C30" s="42" t="s">
        <v>576</v>
      </c>
      <c r="D30" s="43"/>
    </row>
    <row r="31" spans="2:4" ht="18.75" customHeight="1">
      <c r="B31" s="44"/>
      <c r="C31" s="45" t="s">
        <v>577</v>
      </c>
      <c r="D31" s="46">
        <f>ROUND(D30*22%,2)</f>
        <v>0</v>
      </c>
    </row>
    <row r="32" spans="2:4" ht="20.25" customHeight="1">
      <c r="B32" s="47"/>
      <c r="C32" s="48" t="s">
        <v>1468</v>
      </c>
      <c r="D32" s="49">
        <f>SUM(D30:D31)</f>
        <v>0</v>
      </c>
    </row>
    <row r="33" spans="1:4" s="54" customFormat="1" ht="13.5" thickBot="1">
      <c r="A33" s="50"/>
      <c r="B33" s="51"/>
      <c r="C33" s="52" t="s">
        <v>1469</v>
      </c>
      <c r="D33" s="53">
        <f>ROUND(D32*5%,2)</f>
        <v>0</v>
      </c>
    </row>
    <row r="34" spans="1:2" s="54" customFormat="1" ht="20.25" customHeight="1" thickTop="1">
      <c r="A34" s="50"/>
      <c r="B34" s="51"/>
    </row>
    <row r="35" spans="1:2" s="54" customFormat="1" ht="15" customHeight="1">
      <c r="A35" s="50"/>
      <c r="B35" s="55"/>
    </row>
    <row r="36" spans="1:2" s="54" customFormat="1" ht="15" customHeight="1">
      <c r="A36" s="50"/>
      <c r="B36" s="55"/>
    </row>
    <row r="37" spans="1:2" s="54" customFormat="1" ht="15" customHeight="1">
      <c r="A37" s="50"/>
      <c r="B37" s="55"/>
    </row>
    <row r="38" spans="1:2" s="54" customFormat="1" ht="20.25" customHeight="1">
      <c r="A38" s="50"/>
      <c r="B38" s="55"/>
    </row>
    <row r="39" spans="1:2" s="54" customFormat="1" ht="15" customHeight="1">
      <c r="A39" s="50"/>
      <c r="B39" s="55"/>
    </row>
    <row r="40" spans="1:2" s="54" customFormat="1" ht="8.25" customHeight="1">
      <c r="A40" s="50"/>
      <c r="B40" s="55"/>
    </row>
    <row r="42" spans="1:4" s="58" customFormat="1" ht="15">
      <c r="A42" s="56"/>
      <c r="B42" s="57" t="s">
        <v>2184</v>
      </c>
      <c r="D42" s="59"/>
    </row>
    <row r="43" spans="1:4" s="58" customFormat="1" ht="12.75">
      <c r="A43" s="56"/>
      <c r="B43" s="60"/>
      <c r="D43" s="56"/>
    </row>
    <row r="44" spans="1:8" s="58" customFormat="1" ht="15">
      <c r="A44" s="56"/>
      <c r="B44" s="61"/>
      <c r="D44" s="1"/>
      <c r="E44" s="2"/>
      <c r="F44" s="2"/>
      <c r="G44" s="2"/>
      <c r="H44" s="62"/>
    </row>
    <row r="45" spans="1:8" s="58" customFormat="1" ht="15">
      <c r="A45" s="56"/>
      <c r="B45" s="61"/>
      <c r="D45" s="1"/>
      <c r="E45" s="2"/>
      <c r="F45" s="2"/>
      <c r="G45" s="2"/>
      <c r="H45" s="62"/>
    </row>
    <row r="46" spans="2:4" ht="15">
      <c r="B46" s="57" t="s">
        <v>1470</v>
      </c>
      <c r="C46" s="63"/>
      <c r="D46" s="1"/>
    </row>
    <row r="47" spans="2:4" ht="15">
      <c r="B47" s="61"/>
      <c r="C47" s="64"/>
      <c r="D47" s="1"/>
    </row>
    <row r="48" spans="2:4" ht="12.75">
      <c r="B48" s="65"/>
      <c r="C48" s="63"/>
      <c r="D48" s="1"/>
    </row>
    <row r="49" spans="2:4" ht="15">
      <c r="B49" s="66"/>
      <c r="D49" s="1"/>
    </row>
    <row r="50" ht="12.75">
      <c r="C50" s="67"/>
    </row>
    <row r="52" ht="12.75">
      <c r="C52" s="68"/>
    </row>
    <row r="53" spans="3:6" ht="12" customHeight="1">
      <c r="C53" s="68"/>
      <c r="D53" s="69"/>
      <c r="E53" s="70"/>
      <c r="F53" s="70"/>
    </row>
    <row r="54" ht="12.75">
      <c r="C54" s="67"/>
    </row>
    <row r="55" ht="12.75">
      <c r="C55" s="67"/>
    </row>
  </sheetData>
  <sheetProtection/>
  <mergeCells count="2">
    <mergeCell ref="B7:D7"/>
    <mergeCell ref="B15:C15"/>
  </mergeCells>
  <printOptions/>
  <pageMargins left="0.75" right="0.21" top="0.66" bottom="1" header="0.5" footer="0.5"/>
  <pageSetup horizontalDpi="600" verticalDpi="600" orientation="portrait" paperSize="9" scale="95"/>
</worksheet>
</file>

<file path=xl/worksheets/sheet20.xml><?xml version="1.0" encoding="utf-8"?>
<worksheet xmlns="http://schemas.openxmlformats.org/spreadsheetml/2006/main" xmlns:r="http://schemas.openxmlformats.org/officeDocument/2006/relationships">
  <sheetPr>
    <tabColor indexed="13"/>
  </sheetPr>
  <dimension ref="A1:X231"/>
  <sheetViews>
    <sheetView zoomScale="75" zoomScaleNormal="75" workbookViewId="0" topLeftCell="A1">
      <selection activeCell="C6" sqref="C6"/>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1116</v>
      </c>
      <c r="B3" s="758"/>
      <c r="C3" s="758"/>
      <c r="D3" s="758"/>
      <c r="E3" s="758"/>
      <c r="F3" s="758"/>
      <c r="G3" s="758"/>
      <c r="H3" s="758"/>
      <c r="I3" s="758"/>
      <c r="J3" s="758"/>
      <c r="K3" s="758"/>
      <c r="L3" s="758"/>
      <c r="M3" s="758"/>
      <c r="N3" s="758"/>
      <c r="O3" s="758"/>
      <c r="P3" s="758"/>
    </row>
    <row r="4" spans="1:16" s="210" customFormat="1" ht="15">
      <c r="A4" s="759" t="s">
        <v>955</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P50</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33.75" customHeight="1">
      <c r="A18" s="384" t="s">
        <v>2025</v>
      </c>
      <c r="B18" s="407" t="s">
        <v>1117</v>
      </c>
      <c r="C18" s="417" t="s">
        <v>1118</v>
      </c>
      <c r="D18" s="339" t="s">
        <v>72</v>
      </c>
      <c r="E18" s="414">
        <v>768.3</v>
      </c>
      <c r="F18" s="336"/>
      <c r="G18" s="415"/>
      <c r="H18" s="416"/>
      <c r="I18" s="414"/>
      <c r="J18" s="416"/>
      <c r="K18" s="230"/>
      <c r="L18" s="183"/>
      <c r="M18" s="183"/>
      <c r="N18" s="183"/>
      <c r="O18" s="183"/>
      <c r="P18" s="231"/>
    </row>
    <row r="19" spans="1:16" s="232" customFormat="1" ht="33.75" customHeight="1">
      <c r="A19" s="384" t="s">
        <v>2037</v>
      </c>
      <c r="B19" s="421" t="s">
        <v>1119</v>
      </c>
      <c r="C19" s="417" t="s">
        <v>1120</v>
      </c>
      <c r="D19" s="339" t="s">
        <v>72</v>
      </c>
      <c r="E19" s="414">
        <v>13.4</v>
      </c>
      <c r="F19" s="416"/>
      <c r="G19" s="415"/>
      <c r="H19" s="416"/>
      <c r="I19" s="414"/>
      <c r="J19" s="416"/>
      <c r="K19" s="230"/>
      <c r="L19" s="183"/>
      <c r="M19" s="183"/>
      <c r="N19" s="183"/>
      <c r="O19" s="183"/>
      <c r="P19" s="231"/>
    </row>
    <row r="20" spans="1:16" s="232" customFormat="1" ht="33.75" customHeight="1">
      <c r="A20" s="384" t="s">
        <v>942</v>
      </c>
      <c r="B20" s="407" t="s">
        <v>1121</v>
      </c>
      <c r="C20" s="417" t="s">
        <v>1122</v>
      </c>
      <c r="D20" s="339" t="s">
        <v>72</v>
      </c>
      <c r="E20" s="414">
        <v>758.8</v>
      </c>
      <c r="F20" s="416"/>
      <c r="G20" s="415"/>
      <c r="H20" s="416"/>
      <c r="I20" s="414"/>
      <c r="J20" s="416"/>
      <c r="K20" s="230"/>
      <c r="L20" s="183"/>
      <c r="M20" s="183"/>
      <c r="N20" s="183"/>
      <c r="O20" s="183"/>
      <c r="P20" s="231"/>
    </row>
    <row r="21" spans="1:16" s="232" customFormat="1" ht="33.75" customHeight="1">
      <c r="A21" s="384" t="s">
        <v>957</v>
      </c>
      <c r="B21" s="407" t="s">
        <v>1123</v>
      </c>
      <c r="C21" s="417" t="s">
        <v>1124</v>
      </c>
      <c r="D21" s="339" t="s">
        <v>72</v>
      </c>
      <c r="E21" s="414">
        <v>13.4</v>
      </c>
      <c r="F21" s="416"/>
      <c r="G21" s="415"/>
      <c r="H21" s="416"/>
      <c r="I21" s="414"/>
      <c r="J21" s="416"/>
      <c r="K21" s="230"/>
      <c r="L21" s="183"/>
      <c r="M21" s="183"/>
      <c r="N21" s="183"/>
      <c r="O21" s="183"/>
      <c r="P21" s="231"/>
    </row>
    <row r="22" spans="1:16" s="232" customFormat="1" ht="33.75" customHeight="1">
      <c r="A22" s="384" t="s">
        <v>148</v>
      </c>
      <c r="B22" s="407" t="s">
        <v>1125</v>
      </c>
      <c r="C22" s="422" t="s">
        <v>1126</v>
      </c>
      <c r="D22" s="339" t="s">
        <v>72</v>
      </c>
      <c r="E22" s="414">
        <v>9.2</v>
      </c>
      <c r="F22" s="348"/>
      <c r="G22" s="418"/>
      <c r="H22" s="416"/>
      <c r="I22" s="414"/>
      <c r="J22" s="420"/>
      <c r="K22" s="230"/>
      <c r="L22" s="183"/>
      <c r="M22" s="183"/>
      <c r="N22" s="183"/>
      <c r="O22" s="183"/>
      <c r="P22" s="231"/>
    </row>
    <row r="23" spans="1:16" s="232" customFormat="1" ht="33.75" customHeight="1">
      <c r="A23" s="384" t="s">
        <v>959</v>
      </c>
      <c r="B23" s="399" t="s">
        <v>1127</v>
      </c>
      <c r="C23" s="423" t="s">
        <v>1128</v>
      </c>
      <c r="D23" s="380" t="s">
        <v>72</v>
      </c>
      <c r="E23" s="381" t="s">
        <v>2170</v>
      </c>
      <c r="F23" s="348"/>
      <c r="G23" s="418"/>
      <c r="H23" s="416"/>
      <c r="I23" s="414"/>
      <c r="J23" s="420"/>
      <c r="K23" s="230"/>
      <c r="L23" s="183"/>
      <c r="M23" s="183"/>
      <c r="N23" s="183"/>
      <c r="O23" s="183"/>
      <c r="P23" s="231"/>
    </row>
    <row r="24" spans="1:16" s="232" customFormat="1" ht="46.5" customHeight="1">
      <c r="A24" s="330">
        <v>7</v>
      </c>
      <c r="B24" s="342" t="s">
        <v>1129</v>
      </c>
      <c r="C24" s="371" t="s">
        <v>1130</v>
      </c>
      <c r="D24" s="361" t="s">
        <v>144</v>
      </c>
      <c r="E24" s="364">
        <v>335</v>
      </c>
      <c r="F24" s="338"/>
      <c r="G24" s="418"/>
      <c r="H24" s="416"/>
      <c r="I24" s="338"/>
      <c r="J24" s="336"/>
      <c r="K24" s="230"/>
      <c r="L24" s="183"/>
      <c r="M24" s="183"/>
      <c r="N24" s="183"/>
      <c r="O24" s="183"/>
      <c r="P24" s="231"/>
    </row>
    <row r="25" spans="1:16" s="232" customFormat="1" ht="46.5" customHeight="1">
      <c r="A25" s="616">
        <v>8</v>
      </c>
      <c r="B25" s="617" t="s">
        <v>1131</v>
      </c>
      <c r="C25" s="584" t="s">
        <v>1132</v>
      </c>
      <c r="D25" s="586" t="s">
        <v>144</v>
      </c>
      <c r="E25" s="618">
        <v>4</v>
      </c>
      <c r="F25" s="466"/>
      <c r="G25" s="619"/>
      <c r="H25" s="620"/>
      <c r="I25" s="466"/>
      <c r="J25" s="464"/>
      <c r="K25" s="238"/>
      <c r="L25" s="190"/>
      <c r="M25" s="190"/>
      <c r="N25" s="190"/>
      <c r="O25" s="190"/>
      <c r="P25" s="239"/>
    </row>
    <row r="26" spans="1:16" s="232" customFormat="1" ht="46.5" customHeight="1">
      <c r="A26" s="330">
        <v>9</v>
      </c>
      <c r="B26" s="342" t="s">
        <v>1133</v>
      </c>
      <c r="C26" s="371" t="s">
        <v>1134</v>
      </c>
      <c r="D26" s="361" t="s">
        <v>144</v>
      </c>
      <c r="E26" s="364">
        <v>45</v>
      </c>
      <c r="F26" s="338"/>
      <c r="G26" s="418"/>
      <c r="H26" s="416"/>
      <c r="I26" s="338"/>
      <c r="J26" s="336"/>
      <c r="K26" s="230"/>
      <c r="L26" s="183"/>
      <c r="M26" s="183"/>
      <c r="N26" s="183"/>
      <c r="O26" s="183"/>
      <c r="P26" s="231"/>
    </row>
    <row r="27" spans="1:16" s="232" customFormat="1" ht="93.75" customHeight="1">
      <c r="A27" s="330">
        <v>10</v>
      </c>
      <c r="B27" s="342" t="s">
        <v>1135</v>
      </c>
      <c r="C27" s="371" t="s">
        <v>1136</v>
      </c>
      <c r="D27" s="361" t="s">
        <v>1800</v>
      </c>
      <c r="E27" s="364">
        <v>4</v>
      </c>
      <c r="F27" s="338"/>
      <c r="G27" s="418"/>
      <c r="H27" s="416"/>
      <c r="I27" s="338"/>
      <c r="J27" s="336"/>
      <c r="K27" s="230"/>
      <c r="L27" s="183"/>
      <c r="M27" s="183"/>
      <c r="N27" s="183"/>
      <c r="O27" s="183"/>
      <c r="P27" s="231"/>
    </row>
    <row r="28" spans="1:16" s="232" customFormat="1" ht="94.5" customHeight="1">
      <c r="A28" s="330">
        <v>11</v>
      </c>
      <c r="B28" s="342" t="s">
        <v>1137</v>
      </c>
      <c r="C28" s="371" t="s">
        <v>1138</v>
      </c>
      <c r="D28" s="361" t="s">
        <v>1800</v>
      </c>
      <c r="E28" s="364">
        <v>4</v>
      </c>
      <c r="F28" s="338"/>
      <c r="G28" s="418"/>
      <c r="H28" s="416"/>
      <c r="I28" s="338"/>
      <c r="J28" s="336"/>
      <c r="K28" s="230"/>
      <c r="L28" s="183"/>
      <c r="M28" s="183"/>
      <c r="N28" s="183"/>
      <c r="O28" s="183"/>
      <c r="P28" s="231"/>
    </row>
    <row r="29" spans="1:16" s="232" customFormat="1" ht="18.75" customHeight="1">
      <c r="A29" s="330">
        <v>12</v>
      </c>
      <c r="B29" s="342"/>
      <c r="C29" s="371" t="s">
        <v>1139</v>
      </c>
      <c r="D29" s="386" t="s">
        <v>1782</v>
      </c>
      <c r="E29" s="386">
        <v>41</v>
      </c>
      <c r="F29" s="424"/>
      <c r="G29" s="425"/>
      <c r="H29" s="416"/>
      <c r="I29" s="424"/>
      <c r="J29" s="420"/>
      <c r="K29" s="230"/>
      <c r="L29" s="183"/>
      <c r="M29" s="183"/>
      <c r="N29" s="183"/>
      <c r="O29" s="183"/>
      <c r="P29" s="231"/>
    </row>
    <row r="30" spans="1:16" s="232" customFormat="1" ht="18.75" customHeight="1">
      <c r="A30" s="330"/>
      <c r="B30" s="342"/>
      <c r="C30" s="371" t="s">
        <v>1140</v>
      </c>
      <c r="D30" s="427"/>
      <c r="E30" s="427"/>
      <c r="F30" s="424"/>
      <c r="G30" s="425"/>
      <c r="H30" s="426"/>
      <c r="I30" s="424"/>
      <c r="J30" s="420"/>
      <c r="K30" s="230"/>
      <c r="L30" s="183"/>
      <c r="M30" s="183"/>
      <c r="N30" s="183"/>
      <c r="O30" s="183"/>
      <c r="P30" s="231"/>
    </row>
    <row r="31" spans="1:16" s="232" customFormat="1" ht="18.75" customHeight="1">
      <c r="A31" s="330"/>
      <c r="B31" s="342"/>
      <c r="C31" s="371" t="s">
        <v>1141</v>
      </c>
      <c r="D31" s="427"/>
      <c r="E31" s="427"/>
      <c r="F31" s="424"/>
      <c r="G31" s="425"/>
      <c r="H31" s="426"/>
      <c r="I31" s="424"/>
      <c r="J31" s="420"/>
      <c r="K31" s="230"/>
      <c r="L31" s="183"/>
      <c r="M31" s="183"/>
      <c r="N31" s="183"/>
      <c r="O31" s="183"/>
      <c r="P31" s="231"/>
    </row>
    <row r="32" spans="1:16" s="232" customFormat="1" ht="18.75" customHeight="1">
      <c r="A32" s="330"/>
      <c r="B32" s="342"/>
      <c r="C32" s="371" t="s">
        <v>1142</v>
      </c>
      <c r="D32" s="427"/>
      <c r="E32" s="427"/>
      <c r="F32" s="424"/>
      <c r="G32" s="425"/>
      <c r="H32" s="426"/>
      <c r="I32" s="424"/>
      <c r="J32" s="420"/>
      <c r="K32" s="230"/>
      <c r="L32" s="183"/>
      <c r="M32" s="183"/>
      <c r="N32" s="183"/>
      <c r="O32" s="183"/>
      <c r="P32" s="231"/>
    </row>
    <row r="33" spans="1:16" s="232" customFormat="1" ht="18.75" customHeight="1">
      <c r="A33" s="330"/>
      <c r="B33" s="342"/>
      <c r="C33" s="371" t="s">
        <v>1143</v>
      </c>
      <c r="D33" s="427"/>
      <c r="E33" s="427"/>
      <c r="F33" s="424"/>
      <c r="G33" s="425"/>
      <c r="H33" s="426"/>
      <c r="I33" s="424"/>
      <c r="J33" s="420"/>
      <c r="K33" s="230"/>
      <c r="L33" s="183"/>
      <c r="M33" s="183"/>
      <c r="N33" s="183"/>
      <c r="O33" s="183"/>
      <c r="P33" s="231"/>
    </row>
    <row r="34" spans="1:16" s="232" customFormat="1" ht="18.75" customHeight="1">
      <c r="A34" s="330"/>
      <c r="B34" s="342"/>
      <c r="C34" s="371" t="s">
        <v>1144</v>
      </c>
      <c r="D34" s="427"/>
      <c r="E34" s="427"/>
      <c r="F34" s="424"/>
      <c r="G34" s="425"/>
      <c r="H34" s="426"/>
      <c r="I34" s="424"/>
      <c r="J34" s="420"/>
      <c r="K34" s="230"/>
      <c r="L34" s="183"/>
      <c r="M34" s="183"/>
      <c r="N34" s="183"/>
      <c r="O34" s="183"/>
      <c r="P34" s="231"/>
    </row>
    <row r="35" spans="1:16" s="232" customFormat="1" ht="29.25" customHeight="1">
      <c r="A35" s="330"/>
      <c r="B35" s="342"/>
      <c r="C35" s="371" t="s">
        <v>1145</v>
      </c>
      <c r="D35" s="427"/>
      <c r="E35" s="427"/>
      <c r="F35" s="424"/>
      <c r="G35" s="425"/>
      <c r="H35" s="426"/>
      <c r="I35" s="424"/>
      <c r="J35" s="420"/>
      <c r="K35" s="230"/>
      <c r="L35" s="183"/>
      <c r="M35" s="183"/>
      <c r="N35" s="183"/>
      <c r="O35" s="183"/>
      <c r="P35" s="231"/>
    </row>
    <row r="36" spans="1:16" s="232" customFormat="1" ht="34.5" customHeight="1">
      <c r="A36" s="330">
        <v>13</v>
      </c>
      <c r="B36" s="342" t="s">
        <v>1146</v>
      </c>
      <c r="C36" s="371" t="s">
        <v>1147</v>
      </c>
      <c r="D36" s="361" t="s">
        <v>1800</v>
      </c>
      <c r="E36" s="364">
        <v>1</v>
      </c>
      <c r="F36" s="338"/>
      <c r="G36" s="418"/>
      <c r="H36" s="416"/>
      <c r="I36" s="338"/>
      <c r="J36" s="336"/>
      <c r="K36" s="230"/>
      <c r="L36" s="183"/>
      <c r="M36" s="183"/>
      <c r="N36" s="183"/>
      <c r="O36" s="183"/>
      <c r="P36" s="231"/>
    </row>
    <row r="37" spans="1:16" s="232" customFormat="1" ht="18.75" customHeight="1">
      <c r="A37" s="330">
        <v>14</v>
      </c>
      <c r="B37" s="342" t="s">
        <v>1148</v>
      </c>
      <c r="C37" s="371" t="s">
        <v>1149</v>
      </c>
      <c r="D37" s="361" t="s">
        <v>72</v>
      </c>
      <c r="E37" s="364">
        <v>0.8</v>
      </c>
      <c r="F37" s="338"/>
      <c r="G37" s="418"/>
      <c r="H37" s="416"/>
      <c r="I37" s="338"/>
      <c r="J37" s="336"/>
      <c r="K37" s="230"/>
      <c r="L37" s="183"/>
      <c r="M37" s="183"/>
      <c r="N37" s="183"/>
      <c r="O37" s="183"/>
      <c r="P37" s="231"/>
    </row>
    <row r="38" spans="1:16" s="232" customFormat="1" ht="18.75" customHeight="1">
      <c r="A38" s="616">
        <v>15</v>
      </c>
      <c r="B38" s="617" t="s">
        <v>1150</v>
      </c>
      <c r="C38" s="584" t="s">
        <v>1151</v>
      </c>
      <c r="D38" s="586" t="s">
        <v>1800</v>
      </c>
      <c r="E38" s="618">
        <v>3</v>
      </c>
      <c r="F38" s="466"/>
      <c r="G38" s="619"/>
      <c r="H38" s="620"/>
      <c r="I38" s="466"/>
      <c r="J38" s="464"/>
      <c r="K38" s="238"/>
      <c r="L38" s="190"/>
      <c r="M38" s="190"/>
      <c r="N38" s="190"/>
      <c r="O38" s="190"/>
      <c r="P38" s="239"/>
    </row>
    <row r="39" spans="1:16" s="232" customFormat="1" ht="33.75" customHeight="1">
      <c r="A39" s="330"/>
      <c r="B39" s="342"/>
      <c r="C39" s="371" t="s">
        <v>1152</v>
      </c>
      <c r="D39" s="361"/>
      <c r="E39" s="364"/>
      <c r="F39" s="338"/>
      <c r="G39" s="418"/>
      <c r="H39" s="337"/>
      <c r="I39" s="338"/>
      <c r="J39" s="336"/>
      <c r="K39" s="230"/>
      <c r="L39" s="183"/>
      <c r="M39" s="183"/>
      <c r="N39" s="183"/>
      <c r="O39" s="183"/>
      <c r="P39" s="231"/>
    </row>
    <row r="40" spans="1:16" s="232" customFormat="1" ht="18.75" customHeight="1">
      <c r="A40" s="330">
        <v>16</v>
      </c>
      <c r="B40" s="342" t="s">
        <v>1153</v>
      </c>
      <c r="C40" s="371" t="s">
        <v>1154</v>
      </c>
      <c r="D40" s="361" t="s">
        <v>1155</v>
      </c>
      <c r="E40" s="364">
        <v>4</v>
      </c>
      <c r="F40" s="338"/>
      <c r="G40" s="418"/>
      <c r="H40" s="416"/>
      <c r="I40" s="338"/>
      <c r="J40" s="336"/>
      <c r="K40" s="230"/>
      <c r="L40" s="183"/>
      <c r="M40" s="183"/>
      <c r="N40" s="183"/>
      <c r="O40" s="183"/>
      <c r="P40" s="231"/>
    </row>
    <row r="41" spans="1:16" s="232" customFormat="1" ht="18.75" customHeight="1">
      <c r="A41" s="330">
        <v>17</v>
      </c>
      <c r="B41" s="342" t="s">
        <v>1156</v>
      </c>
      <c r="C41" s="371" t="s">
        <v>1157</v>
      </c>
      <c r="D41" s="361" t="s">
        <v>1155</v>
      </c>
      <c r="E41" s="364">
        <v>12</v>
      </c>
      <c r="F41" s="338"/>
      <c r="G41" s="418"/>
      <c r="H41" s="416"/>
      <c r="I41" s="338"/>
      <c r="J41" s="336"/>
      <c r="K41" s="230"/>
      <c r="L41" s="183"/>
      <c r="M41" s="183"/>
      <c r="N41" s="183"/>
      <c r="O41" s="183"/>
      <c r="P41" s="231"/>
    </row>
    <row r="42" spans="1:16" s="232" customFormat="1" ht="18.75" customHeight="1">
      <c r="A42" s="330">
        <v>18</v>
      </c>
      <c r="B42" s="342" t="s">
        <v>1158</v>
      </c>
      <c r="C42" s="371" t="s">
        <v>1159</v>
      </c>
      <c r="D42" s="361" t="s">
        <v>1155</v>
      </c>
      <c r="E42" s="364">
        <v>3</v>
      </c>
      <c r="F42" s="338"/>
      <c r="G42" s="418"/>
      <c r="H42" s="416"/>
      <c r="I42" s="338"/>
      <c r="J42" s="336"/>
      <c r="K42" s="230"/>
      <c r="L42" s="183"/>
      <c r="M42" s="183"/>
      <c r="N42" s="183"/>
      <c r="O42" s="183"/>
      <c r="P42" s="231"/>
    </row>
    <row r="43" spans="1:16" s="232" customFormat="1" ht="18.75" customHeight="1">
      <c r="A43" s="330">
        <v>19</v>
      </c>
      <c r="B43" s="342" t="s">
        <v>1158</v>
      </c>
      <c r="C43" s="371" t="s">
        <v>1160</v>
      </c>
      <c r="D43" s="361" t="s">
        <v>1155</v>
      </c>
      <c r="E43" s="364">
        <v>3</v>
      </c>
      <c r="F43" s="338"/>
      <c r="G43" s="418"/>
      <c r="H43" s="416"/>
      <c r="I43" s="338"/>
      <c r="J43" s="336"/>
      <c r="K43" s="230"/>
      <c r="L43" s="183"/>
      <c r="M43" s="183"/>
      <c r="N43" s="183"/>
      <c r="O43" s="183"/>
      <c r="P43" s="231"/>
    </row>
    <row r="44" spans="1:16" s="232" customFormat="1" ht="36" customHeight="1">
      <c r="A44" s="330">
        <v>20</v>
      </c>
      <c r="B44" s="342" t="s">
        <v>1161</v>
      </c>
      <c r="C44" s="371" t="s">
        <v>1162</v>
      </c>
      <c r="D44" s="361" t="s">
        <v>1610</v>
      </c>
      <c r="E44" s="364">
        <v>670</v>
      </c>
      <c r="F44" s="338"/>
      <c r="G44" s="418"/>
      <c r="H44" s="416"/>
      <c r="I44" s="338"/>
      <c r="J44" s="336"/>
      <c r="K44" s="230"/>
      <c r="L44" s="183"/>
      <c r="M44" s="183"/>
      <c r="N44" s="183"/>
      <c r="O44" s="183"/>
      <c r="P44" s="231"/>
    </row>
    <row r="45" spans="1:16" s="232" customFormat="1" ht="18.75" customHeight="1">
      <c r="A45" s="330">
        <v>21</v>
      </c>
      <c r="B45" s="342" t="s">
        <v>1135</v>
      </c>
      <c r="C45" s="371" t="s">
        <v>1163</v>
      </c>
      <c r="D45" s="361" t="s">
        <v>1800</v>
      </c>
      <c r="E45" s="364">
        <v>1</v>
      </c>
      <c r="F45" s="338"/>
      <c r="G45" s="418"/>
      <c r="H45" s="416"/>
      <c r="I45" s="338"/>
      <c r="J45" s="336"/>
      <c r="K45" s="230"/>
      <c r="L45" s="183"/>
      <c r="M45" s="183"/>
      <c r="N45" s="183"/>
      <c r="O45" s="183"/>
      <c r="P45" s="231"/>
    </row>
    <row r="46" spans="1:16" s="232" customFormat="1" ht="31.5" customHeight="1">
      <c r="A46" s="330">
        <v>22</v>
      </c>
      <c r="B46" s="342" t="s">
        <v>1164</v>
      </c>
      <c r="C46" s="371" t="s">
        <v>1165</v>
      </c>
      <c r="D46" s="361" t="s">
        <v>1800</v>
      </c>
      <c r="E46" s="364">
        <v>2</v>
      </c>
      <c r="F46" s="338"/>
      <c r="G46" s="418"/>
      <c r="H46" s="416"/>
      <c r="I46" s="338"/>
      <c r="J46" s="336"/>
      <c r="K46" s="230"/>
      <c r="L46" s="183"/>
      <c r="M46" s="183"/>
      <c r="N46" s="183"/>
      <c r="O46" s="183"/>
      <c r="P46" s="231"/>
    </row>
    <row r="47" spans="1:16" s="232" customFormat="1" ht="18.75" customHeight="1" thickBot="1">
      <c r="A47" s="330">
        <v>23</v>
      </c>
      <c r="B47" s="342" t="s">
        <v>1166</v>
      </c>
      <c r="C47" s="343" t="s">
        <v>1167</v>
      </c>
      <c r="D47" s="360" t="s">
        <v>2249</v>
      </c>
      <c r="E47" s="361">
        <v>3.84</v>
      </c>
      <c r="F47" s="338"/>
      <c r="G47" s="418"/>
      <c r="H47" s="416"/>
      <c r="I47" s="338"/>
      <c r="J47" s="336"/>
      <c r="K47" s="230"/>
      <c r="L47" s="183"/>
      <c r="M47" s="183"/>
      <c r="N47" s="183"/>
      <c r="O47" s="183"/>
      <c r="P47" s="231"/>
    </row>
    <row r="48" spans="1:24" s="210" customFormat="1" ht="18" customHeight="1" thickBot="1">
      <c r="A48" s="240"/>
      <c r="B48" s="769" t="s">
        <v>145</v>
      </c>
      <c r="C48" s="769"/>
      <c r="D48" s="242" t="s">
        <v>142</v>
      </c>
      <c r="E48" s="243"/>
      <c r="F48" s="244"/>
      <c r="G48" s="244"/>
      <c r="H48" s="244"/>
      <c r="I48" s="244"/>
      <c r="J48" s="244"/>
      <c r="K48" s="244"/>
      <c r="L48" s="244">
        <f>SUM(L18:L47)</f>
        <v>0</v>
      </c>
      <c r="M48" s="245">
        <f>SUM(M18:M47)</f>
        <v>0</v>
      </c>
      <c r="N48" s="245">
        <f>SUM(N18:N47)</f>
        <v>0</v>
      </c>
      <c r="O48" s="244">
        <f>SUM(O18:O47)</f>
        <v>0</v>
      </c>
      <c r="P48" s="256">
        <f>SUM(P18:P47)</f>
        <v>0</v>
      </c>
      <c r="Q48" s="232"/>
      <c r="R48" s="232"/>
      <c r="S48" s="232"/>
      <c r="T48" s="232"/>
      <c r="U48" s="232"/>
      <c r="V48" s="232"/>
      <c r="W48" s="232"/>
      <c r="X48" s="232"/>
    </row>
    <row r="49" spans="1:24" s="210" customFormat="1" ht="15" customHeight="1" thickBot="1">
      <c r="A49" s="246"/>
      <c r="B49" s="247"/>
      <c r="C49" s="247" t="s">
        <v>146</v>
      </c>
      <c r="D49" s="248" t="s">
        <v>147</v>
      </c>
      <c r="E49" s="249"/>
      <c r="F49" s="247"/>
      <c r="G49" s="247"/>
      <c r="H49" s="247"/>
      <c r="I49" s="247"/>
      <c r="J49" s="247"/>
      <c r="K49" s="247"/>
      <c r="L49" s="227"/>
      <c r="M49" s="234"/>
      <c r="N49" s="234">
        <f>ROUND(N48*0.05,2)</f>
        <v>0</v>
      </c>
      <c r="O49" s="183"/>
      <c r="P49" s="257">
        <f>SUM(N49:O49)</f>
        <v>0</v>
      </c>
      <c r="Q49" s="232"/>
      <c r="R49" s="232"/>
      <c r="S49" s="232"/>
      <c r="T49" s="232"/>
      <c r="U49" s="232"/>
      <c r="V49" s="232"/>
      <c r="W49" s="232"/>
      <c r="X49" s="232"/>
    </row>
    <row r="50" spans="1:24" s="210" customFormat="1" ht="17.25" customHeight="1" thickBot="1">
      <c r="A50" s="250"/>
      <c r="B50" s="251"/>
      <c r="C50" s="241" t="s">
        <v>141</v>
      </c>
      <c r="D50" s="252" t="s">
        <v>142</v>
      </c>
      <c r="E50" s="253"/>
      <c r="F50" s="251"/>
      <c r="G50" s="251"/>
      <c r="H50" s="251"/>
      <c r="I50" s="251"/>
      <c r="J50" s="251"/>
      <c r="K50" s="251"/>
      <c r="L50" s="244">
        <f>SUM(L48)</f>
        <v>0</v>
      </c>
      <c r="M50" s="245">
        <f>SUM(M48)</f>
        <v>0</v>
      </c>
      <c r="N50" s="245">
        <f>SUM(N48:N49)</f>
        <v>0</v>
      </c>
      <c r="O50" s="245">
        <f>SUM(O48)</f>
        <v>0</v>
      </c>
      <c r="P50" s="258">
        <f>P48+P49</f>
        <v>0</v>
      </c>
      <c r="Q50" s="232"/>
      <c r="R50" s="232"/>
      <c r="S50" s="232"/>
      <c r="T50" s="232"/>
      <c r="U50" s="232"/>
      <c r="V50" s="232"/>
      <c r="W50" s="232"/>
      <c r="X50" s="232"/>
    </row>
    <row r="51" spans="1:24" s="210" customFormat="1" ht="18" customHeight="1">
      <c r="A51" s="254"/>
      <c r="B51" s="254"/>
      <c r="C51" s="254"/>
      <c r="D51" s="254"/>
      <c r="E51" s="254"/>
      <c r="F51" s="254"/>
      <c r="G51" s="254"/>
      <c r="H51" s="254"/>
      <c r="I51" s="254"/>
      <c r="J51" s="254"/>
      <c r="K51" s="254"/>
      <c r="L51" s="254"/>
      <c r="M51" s="254"/>
      <c r="N51" s="254"/>
      <c r="O51" s="254"/>
      <c r="P51" s="254"/>
      <c r="Q51" s="232"/>
      <c r="R51" s="232"/>
      <c r="S51" s="232"/>
      <c r="T51" s="232"/>
      <c r="U51" s="232"/>
      <c r="V51" s="232"/>
      <c r="W51" s="232"/>
      <c r="X51" s="232"/>
    </row>
    <row r="52" spans="1:24" s="210" customFormat="1" ht="18" customHeight="1">
      <c r="A52" s="254"/>
      <c r="B52" s="254"/>
      <c r="C52" s="254"/>
      <c r="D52" s="254"/>
      <c r="E52" s="254"/>
      <c r="F52" s="254"/>
      <c r="G52" s="254"/>
      <c r="H52" s="254"/>
      <c r="I52" s="254"/>
      <c r="J52" s="254"/>
      <c r="K52" s="254"/>
      <c r="L52" s="254"/>
      <c r="M52" s="254"/>
      <c r="N52" s="254"/>
      <c r="O52" s="254"/>
      <c r="P52" s="254"/>
      <c r="Q52" s="232"/>
      <c r="R52" s="232"/>
      <c r="S52" s="232"/>
      <c r="T52" s="232"/>
      <c r="U52" s="232"/>
      <c r="V52" s="232"/>
      <c r="W52" s="232"/>
      <c r="X52" s="232"/>
    </row>
    <row r="53" spans="1:24" s="210" customFormat="1" ht="15" customHeight="1">
      <c r="A53" s="212"/>
      <c r="B53" s="696" t="s">
        <v>2191</v>
      </c>
      <c r="C53" s="254"/>
      <c r="D53" s="254"/>
      <c r="E53" s="254"/>
      <c r="F53" s="254"/>
      <c r="G53" s="254"/>
      <c r="H53" s="254"/>
      <c r="I53" s="254"/>
      <c r="J53" s="254"/>
      <c r="K53" s="254"/>
      <c r="L53" s="254"/>
      <c r="M53" s="254"/>
      <c r="N53" s="254"/>
      <c r="O53" s="254"/>
      <c r="P53" s="254"/>
      <c r="Q53" s="232"/>
      <c r="R53" s="232"/>
      <c r="S53" s="232"/>
      <c r="T53" s="232"/>
      <c r="U53" s="232"/>
      <c r="V53" s="232"/>
      <c r="W53" s="232"/>
      <c r="X53" s="232"/>
    </row>
    <row r="54" spans="1:24" s="210" customFormat="1" ht="13.5" customHeight="1">
      <c r="A54" s="212"/>
      <c r="B54" s="255"/>
      <c r="C54" s="255"/>
      <c r="D54" s="212"/>
      <c r="E54" s="212"/>
      <c r="F54" s="212"/>
      <c r="G54" s="212"/>
      <c r="H54" s="212"/>
      <c r="I54" s="212"/>
      <c r="J54" s="212"/>
      <c r="K54" s="212"/>
      <c r="L54" s="212"/>
      <c r="M54" s="212"/>
      <c r="N54" s="212"/>
      <c r="O54" s="212"/>
      <c r="P54" s="212"/>
      <c r="Q54" s="232"/>
      <c r="R54" s="232"/>
      <c r="S54" s="232"/>
      <c r="T54" s="232"/>
      <c r="U54" s="232"/>
      <c r="V54" s="232"/>
      <c r="W54" s="232"/>
      <c r="X54" s="232"/>
    </row>
    <row r="55" spans="1:24" s="210" customFormat="1" ht="15" customHeight="1">
      <c r="A55" s="212"/>
      <c r="B55" s="255" t="s">
        <v>1517</v>
      </c>
      <c r="C55" s="255"/>
      <c r="D55" s="212"/>
      <c r="E55" s="212"/>
      <c r="F55" s="212"/>
      <c r="G55" s="212"/>
      <c r="H55" s="212"/>
      <c r="I55" s="212"/>
      <c r="J55" s="212"/>
      <c r="K55" s="212"/>
      <c r="L55" s="212"/>
      <c r="M55" s="212"/>
      <c r="N55" s="212"/>
      <c r="O55" s="212"/>
      <c r="P55" s="212"/>
      <c r="Q55" s="232"/>
      <c r="R55" s="232"/>
      <c r="S55" s="232"/>
      <c r="T55" s="232"/>
      <c r="U55" s="232"/>
      <c r="V55" s="232"/>
      <c r="W55" s="232"/>
      <c r="X55" s="232"/>
    </row>
    <row r="56" spans="1:24" s="210" customFormat="1" ht="18" customHeight="1">
      <c r="A56" s="254"/>
      <c r="B56" s="254"/>
      <c r="C56" s="254"/>
      <c r="D56" s="254"/>
      <c r="E56" s="254"/>
      <c r="F56" s="254"/>
      <c r="G56" s="254"/>
      <c r="H56" s="254"/>
      <c r="I56" s="254"/>
      <c r="J56" s="254"/>
      <c r="K56" s="254"/>
      <c r="L56" s="254"/>
      <c r="M56" s="254"/>
      <c r="N56" s="254"/>
      <c r="O56" s="254"/>
      <c r="P56" s="254"/>
      <c r="Q56" s="232"/>
      <c r="R56" s="232"/>
      <c r="S56" s="232"/>
      <c r="T56" s="232"/>
      <c r="U56" s="232"/>
      <c r="V56" s="232"/>
      <c r="W56" s="232"/>
      <c r="X56" s="232"/>
    </row>
    <row r="57" spans="1:24" s="210" customFormat="1" ht="18" customHeight="1">
      <c r="A57" s="212"/>
      <c r="B57" s="254"/>
      <c r="C57" s="254"/>
      <c r="D57" s="254"/>
      <c r="E57" s="254"/>
      <c r="F57" s="254"/>
      <c r="G57" s="254"/>
      <c r="H57" s="254"/>
      <c r="I57" s="254"/>
      <c r="J57" s="254"/>
      <c r="K57" s="254"/>
      <c r="L57" s="254"/>
      <c r="M57" s="254"/>
      <c r="N57" s="254"/>
      <c r="O57" s="254"/>
      <c r="P57" s="254"/>
      <c r="Q57" s="232"/>
      <c r="R57" s="232"/>
      <c r="S57" s="232"/>
      <c r="T57" s="232"/>
      <c r="U57" s="232"/>
      <c r="V57" s="232"/>
      <c r="W57" s="232"/>
      <c r="X57" s="232"/>
    </row>
    <row r="58" spans="1:24" s="210" customFormat="1" ht="18" customHeight="1">
      <c r="A58" s="212"/>
      <c r="B58" s="255"/>
      <c r="C58" s="255"/>
      <c r="D58" s="212"/>
      <c r="E58" s="212"/>
      <c r="F58" s="212"/>
      <c r="G58" s="212"/>
      <c r="H58" s="212"/>
      <c r="I58" s="212"/>
      <c r="J58" s="212"/>
      <c r="K58" s="212"/>
      <c r="L58" s="212"/>
      <c r="M58" s="212"/>
      <c r="N58" s="212"/>
      <c r="O58" s="212"/>
      <c r="P58" s="212"/>
      <c r="Q58" s="232"/>
      <c r="R58" s="232"/>
      <c r="S58" s="232"/>
      <c r="T58" s="232"/>
      <c r="U58" s="232"/>
      <c r="V58" s="232"/>
      <c r="W58" s="232"/>
      <c r="X58" s="232"/>
    </row>
    <row r="59" spans="1:24" s="210" customFormat="1" ht="18" customHeight="1">
      <c r="A59" s="212"/>
      <c r="B59" s="212"/>
      <c r="C59" s="212"/>
      <c r="D59" s="212"/>
      <c r="E59" s="212"/>
      <c r="F59" s="212"/>
      <c r="G59" s="212"/>
      <c r="H59" s="212"/>
      <c r="I59" s="212"/>
      <c r="J59" s="212"/>
      <c r="K59" s="212"/>
      <c r="L59" s="212"/>
      <c r="M59" s="212"/>
      <c r="N59" s="212"/>
      <c r="O59" s="212"/>
      <c r="P59" s="212"/>
      <c r="Q59" s="232"/>
      <c r="R59" s="232"/>
      <c r="S59" s="232"/>
      <c r="T59" s="232"/>
      <c r="U59" s="232"/>
      <c r="V59" s="232"/>
      <c r="W59" s="232"/>
      <c r="X59" s="232"/>
    </row>
    <row r="60" spans="1:24" s="210" customFormat="1" ht="18" customHeight="1">
      <c r="A60" s="212"/>
      <c r="B60" s="212"/>
      <c r="C60" s="212"/>
      <c r="D60" s="212"/>
      <c r="E60" s="212"/>
      <c r="F60" s="212"/>
      <c r="G60" s="212"/>
      <c r="H60" s="212"/>
      <c r="I60" s="212"/>
      <c r="J60" s="212"/>
      <c r="K60" s="212"/>
      <c r="L60" s="212"/>
      <c r="M60" s="212"/>
      <c r="N60" s="212"/>
      <c r="O60" s="212"/>
      <c r="P60" s="212"/>
      <c r="Q60" s="232"/>
      <c r="R60" s="232"/>
      <c r="S60" s="232"/>
      <c r="T60" s="232"/>
      <c r="U60" s="232"/>
      <c r="V60" s="232"/>
      <c r="W60" s="232"/>
      <c r="X60" s="232"/>
    </row>
    <row r="61" spans="1:24" s="210" customFormat="1" ht="18" customHeight="1">
      <c r="A61" s="212"/>
      <c r="B61" s="212"/>
      <c r="C61" s="212"/>
      <c r="D61" s="212"/>
      <c r="E61" s="212"/>
      <c r="F61" s="212"/>
      <c r="G61" s="212"/>
      <c r="H61" s="212"/>
      <c r="I61" s="212"/>
      <c r="J61" s="212"/>
      <c r="K61" s="212"/>
      <c r="L61" s="212"/>
      <c r="M61" s="212"/>
      <c r="N61" s="212"/>
      <c r="O61" s="212"/>
      <c r="P61" s="212"/>
      <c r="Q61" s="232"/>
      <c r="R61" s="232"/>
      <c r="S61" s="232"/>
      <c r="T61" s="232"/>
      <c r="U61" s="232"/>
      <c r="V61" s="232"/>
      <c r="W61" s="232"/>
      <c r="X61" s="232"/>
    </row>
    <row r="62" spans="17:24" s="210" customFormat="1" ht="18" customHeight="1">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s="210" customFormat="1" ht="14.25">
      <c r="Q87" s="232"/>
      <c r="R87" s="232"/>
      <c r="S87" s="232"/>
      <c r="T87" s="232"/>
      <c r="U87" s="232"/>
      <c r="V87" s="232"/>
      <c r="W87" s="232"/>
      <c r="X87" s="232"/>
    </row>
    <row r="88" spans="17:24" s="210" customFormat="1" ht="14.25">
      <c r="Q88" s="232"/>
      <c r="R88" s="232"/>
      <c r="S88" s="232"/>
      <c r="T88" s="232"/>
      <c r="U88" s="232"/>
      <c r="V88" s="232"/>
      <c r="W88" s="232"/>
      <c r="X88" s="232"/>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sheetData>
  <sheetProtection/>
  <mergeCells count="23">
    <mergeCell ref="B48:C48"/>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5" right="0.17" top="1" bottom="0.55" header="0.77" footer="0.32"/>
  <pageSetup horizontalDpi="600" verticalDpi="600" orientation="landscape" paperSize="9" scale="90"/>
  <headerFooter alignWithMargins="0">
    <oddHeader>&amp;C&amp;8lapa &amp;P</oddHeader>
    <oddFooter>&amp;R&amp;8Lokālā tāme Nr.4-1</oddFooter>
  </headerFooter>
</worksheet>
</file>

<file path=xl/worksheets/sheet21.xml><?xml version="1.0" encoding="utf-8"?>
<worksheet xmlns="http://schemas.openxmlformats.org/spreadsheetml/2006/main" xmlns:r="http://schemas.openxmlformats.org/officeDocument/2006/relationships">
  <sheetPr>
    <tabColor indexed="13"/>
  </sheetPr>
  <dimension ref="A1:X234"/>
  <sheetViews>
    <sheetView zoomScale="75" zoomScaleNormal="75" workbookViewId="0" topLeftCell="A1">
      <selection activeCell="B6" sqref="B6"/>
    </sheetView>
  </sheetViews>
  <sheetFormatPr defaultColWidth="9.140625" defaultRowHeight="12.75"/>
  <cols>
    <col min="1" max="1" width="4.421875" style="220" customWidth="1"/>
    <col min="2" max="2" width="7.421875" style="220" customWidth="1"/>
    <col min="3" max="3" width="37.7109375" style="220" customWidth="1"/>
    <col min="4" max="4" width="7.28125" style="220" customWidth="1"/>
    <col min="5" max="5" width="7.421875" style="220" customWidth="1"/>
    <col min="6" max="7" width="7.140625" style="220" customWidth="1"/>
    <col min="8" max="8" width="8.00390625" style="220" customWidth="1"/>
    <col min="9" max="9" width="8.28125" style="220" customWidth="1"/>
    <col min="10" max="10" width="9.140625" style="220" customWidth="1"/>
    <col min="11" max="11" width="9.00390625" style="220" customWidth="1"/>
    <col min="12" max="12" width="9.28125" style="220" customWidth="1"/>
    <col min="13" max="13" width="9.421875" style="220" customWidth="1"/>
    <col min="14" max="14" width="9.28125" style="220" customWidth="1"/>
    <col min="15"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1168</v>
      </c>
      <c r="B3" s="758"/>
      <c r="C3" s="758"/>
      <c r="D3" s="758"/>
      <c r="E3" s="758"/>
      <c r="F3" s="758"/>
      <c r="G3" s="758"/>
      <c r="H3" s="758"/>
      <c r="I3" s="758"/>
      <c r="J3" s="758"/>
      <c r="K3" s="758"/>
      <c r="L3" s="758"/>
      <c r="M3" s="758"/>
      <c r="N3" s="758"/>
      <c r="O3" s="758"/>
      <c r="P3" s="758"/>
    </row>
    <row r="4" spans="1:16" s="210" customFormat="1" ht="15.75" customHeight="1">
      <c r="A4" s="759" t="s">
        <v>956</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P53</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84"/>
      <c r="B18" s="399"/>
      <c r="C18" s="394"/>
      <c r="D18" s="400"/>
      <c r="E18" s="401"/>
      <c r="F18" s="335"/>
      <c r="G18" s="336"/>
      <c r="H18" s="337"/>
      <c r="I18" s="338"/>
      <c r="J18" s="336"/>
      <c r="K18" s="230"/>
      <c r="L18" s="183"/>
      <c r="M18" s="183"/>
      <c r="N18" s="183"/>
      <c r="O18" s="183"/>
      <c r="P18" s="231"/>
    </row>
    <row r="19" spans="1:16" s="232" customFormat="1" ht="30.75" customHeight="1">
      <c r="A19" s="357">
        <v>1</v>
      </c>
      <c r="B19" s="410" t="s">
        <v>1117</v>
      </c>
      <c r="C19" s="431" t="s">
        <v>1118</v>
      </c>
      <c r="D19" s="227" t="s">
        <v>72</v>
      </c>
      <c r="E19" s="428">
        <v>112.3</v>
      </c>
      <c r="F19" s="183"/>
      <c r="G19" s="429"/>
      <c r="H19" s="430"/>
      <c r="I19" s="428"/>
      <c r="J19" s="430"/>
      <c r="K19" s="230"/>
      <c r="L19" s="183"/>
      <c r="M19" s="183"/>
      <c r="N19" s="183"/>
      <c r="O19" s="183"/>
      <c r="P19" s="231"/>
    </row>
    <row r="20" spans="1:16" s="232" customFormat="1" ht="30.75" customHeight="1">
      <c r="A20" s="357">
        <v>2</v>
      </c>
      <c r="B20" s="410" t="s">
        <v>1169</v>
      </c>
      <c r="C20" s="431" t="s">
        <v>1170</v>
      </c>
      <c r="D20" s="227" t="s">
        <v>72</v>
      </c>
      <c r="E20" s="428">
        <v>985.6</v>
      </c>
      <c r="F20" s="227"/>
      <c r="G20" s="429"/>
      <c r="H20" s="430"/>
      <c r="I20" s="428"/>
      <c r="J20" s="430"/>
      <c r="K20" s="230"/>
      <c r="L20" s="183"/>
      <c r="M20" s="183"/>
      <c r="N20" s="183"/>
      <c r="O20" s="183"/>
      <c r="P20" s="231"/>
    </row>
    <row r="21" spans="1:16" s="232" customFormat="1" ht="30.75" customHeight="1">
      <c r="A21" s="357">
        <v>3</v>
      </c>
      <c r="B21" s="436" t="s">
        <v>1119</v>
      </c>
      <c r="C21" s="431" t="s">
        <v>1120</v>
      </c>
      <c r="D21" s="227" t="s">
        <v>72</v>
      </c>
      <c r="E21" s="428">
        <v>19.2</v>
      </c>
      <c r="F21" s="430"/>
      <c r="G21" s="429"/>
      <c r="H21" s="430"/>
      <c r="I21" s="428"/>
      <c r="J21" s="430"/>
      <c r="K21" s="230"/>
      <c r="L21" s="183"/>
      <c r="M21" s="183"/>
      <c r="N21" s="183"/>
      <c r="O21" s="183"/>
      <c r="P21" s="231"/>
    </row>
    <row r="22" spans="1:16" s="232" customFormat="1" ht="30.75" customHeight="1">
      <c r="A22" s="357">
        <v>4</v>
      </c>
      <c r="B22" s="410" t="s">
        <v>1121</v>
      </c>
      <c r="C22" s="431" t="s">
        <v>1122</v>
      </c>
      <c r="D22" s="227" t="s">
        <v>72</v>
      </c>
      <c r="E22" s="428">
        <v>962.8</v>
      </c>
      <c r="F22" s="430"/>
      <c r="G22" s="429"/>
      <c r="H22" s="430"/>
      <c r="I22" s="428"/>
      <c r="J22" s="430"/>
      <c r="K22" s="230"/>
      <c r="L22" s="183"/>
      <c r="M22" s="183"/>
      <c r="N22" s="183"/>
      <c r="O22" s="183"/>
      <c r="P22" s="231"/>
    </row>
    <row r="23" spans="1:16" s="232" customFormat="1" ht="30.75" customHeight="1">
      <c r="A23" s="357">
        <v>5</v>
      </c>
      <c r="B23" s="410" t="s">
        <v>1123</v>
      </c>
      <c r="C23" s="431" t="s">
        <v>1124</v>
      </c>
      <c r="D23" s="227" t="s">
        <v>72</v>
      </c>
      <c r="E23" s="428">
        <v>19.2</v>
      </c>
      <c r="F23" s="430"/>
      <c r="G23" s="429"/>
      <c r="H23" s="430"/>
      <c r="I23" s="428"/>
      <c r="J23" s="430"/>
      <c r="K23" s="230"/>
      <c r="L23" s="183"/>
      <c r="M23" s="183"/>
      <c r="N23" s="183"/>
      <c r="O23" s="183"/>
      <c r="P23" s="231"/>
    </row>
    <row r="24" spans="1:16" s="232" customFormat="1" ht="30.75" customHeight="1">
      <c r="A24" s="357">
        <v>6</v>
      </c>
      <c r="B24" s="410" t="s">
        <v>1125</v>
      </c>
      <c r="C24" s="437" t="s">
        <v>1126</v>
      </c>
      <c r="D24" s="227" t="s">
        <v>72</v>
      </c>
      <c r="E24" s="428">
        <v>19.2</v>
      </c>
      <c r="F24" s="227"/>
      <c r="G24" s="429"/>
      <c r="H24" s="430"/>
      <c r="I24" s="428"/>
      <c r="J24" s="300"/>
      <c r="K24" s="230"/>
      <c r="L24" s="183"/>
      <c r="M24" s="183"/>
      <c r="N24" s="183"/>
      <c r="O24" s="183"/>
      <c r="P24" s="231"/>
    </row>
    <row r="25" spans="1:16" s="232" customFormat="1" ht="30.75" customHeight="1">
      <c r="A25" s="357">
        <v>7</v>
      </c>
      <c r="B25" s="441" t="s">
        <v>1127</v>
      </c>
      <c r="C25" s="438" t="s">
        <v>1128</v>
      </c>
      <c r="D25" s="432" t="s">
        <v>72</v>
      </c>
      <c r="E25" s="249" t="s">
        <v>2171</v>
      </c>
      <c r="F25" s="227"/>
      <c r="G25" s="429"/>
      <c r="H25" s="430"/>
      <c r="I25" s="428"/>
      <c r="J25" s="300"/>
      <c r="K25" s="230"/>
      <c r="L25" s="183"/>
      <c r="M25" s="183"/>
      <c r="N25" s="183"/>
      <c r="O25" s="183"/>
      <c r="P25" s="231"/>
    </row>
    <row r="26" spans="1:16" s="232" customFormat="1" ht="30.75" customHeight="1">
      <c r="A26" s="357">
        <v>8</v>
      </c>
      <c r="B26" s="379" t="s">
        <v>1171</v>
      </c>
      <c r="C26" s="439" t="s">
        <v>1172</v>
      </c>
      <c r="D26" s="433"/>
      <c r="E26" s="433"/>
      <c r="F26" s="183"/>
      <c r="G26" s="183"/>
      <c r="H26" s="230"/>
      <c r="I26" s="356"/>
      <c r="J26" s="183"/>
      <c r="K26" s="230"/>
      <c r="L26" s="183"/>
      <c r="M26" s="183"/>
      <c r="N26" s="183"/>
      <c r="O26" s="183"/>
      <c r="P26" s="231"/>
    </row>
    <row r="27" spans="1:16" s="232" customFormat="1" ht="76.5" customHeight="1">
      <c r="A27" s="357"/>
      <c r="B27" s="379"/>
      <c r="C27" s="439" t="s">
        <v>1173</v>
      </c>
      <c r="D27" s="433" t="s">
        <v>144</v>
      </c>
      <c r="E27" s="433">
        <v>6</v>
      </c>
      <c r="F27" s="183"/>
      <c r="G27" s="183"/>
      <c r="H27" s="230"/>
      <c r="I27" s="356"/>
      <c r="J27" s="183"/>
      <c r="K27" s="230"/>
      <c r="L27" s="183"/>
      <c r="M27" s="183"/>
      <c r="N27" s="183"/>
      <c r="O27" s="183"/>
      <c r="P27" s="231"/>
    </row>
    <row r="28" spans="1:16" s="232" customFormat="1" ht="30.75" customHeight="1">
      <c r="A28" s="357">
        <v>9</v>
      </c>
      <c r="B28" s="379" t="s">
        <v>1171</v>
      </c>
      <c r="C28" s="439" t="s">
        <v>1172</v>
      </c>
      <c r="D28" s="433"/>
      <c r="E28" s="433"/>
      <c r="F28" s="183"/>
      <c r="G28" s="183"/>
      <c r="H28" s="230"/>
      <c r="I28" s="356"/>
      <c r="J28" s="183"/>
      <c r="K28" s="230"/>
      <c r="L28" s="183"/>
      <c r="M28" s="183"/>
      <c r="N28" s="183"/>
      <c r="O28" s="183"/>
      <c r="P28" s="231"/>
    </row>
    <row r="29" spans="1:16" s="232" customFormat="1" ht="79.5" customHeight="1">
      <c r="A29" s="357"/>
      <c r="B29" s="379"/>
      <c r="C29" s="439" t="s">
        <v>1174</v>
      </c>
      <c r="D29" s="433" t="s">
        <v>144</v>
      </c>
      <c r="E29" s="433">
        <v>46</v>
      </c>
      <c r="F29" s="183"/>
      <c r="G29" s="183"/>
      <c r="H29" s="230"/>
      <c r="I29" s="356"/>
      <c r="J29" s="183"/>
      <c r="K29" s="230"/>
      <c r="L29" s="183"/>
      <c r="M29" s="183"/>
      <c r="N29" s="183"/>
      <c r="O29" s="183"/>
      <c r="P29" s="231"/>
    </row>
    <row r="30" spans="1:16" s="232" customFormat="1" ht="30.75" customHeight="1">
      <c r="A30" s="357">
        <v>10</v>
      </c>
      <c r="B30" s="379" t="s">
        <v>1171</v>
      </c>
      <c r="C30" s="439" t="s">
        <v>1172</v>
      </c>
      <c r="D30" s="433" t="s">
        <v>144</v>
      </c>
      <c r="E30" s="433">
        <v>110</v>
      </c>
      <c r="F30" s="183"/>
      <c r="G30" s="183"/>
      <c r="H30" s="230"/>
      <c r="I30" s="356"/>
      <c r="J30" s="183"/>
      <c r="K30" s="230"/>
      <c r="L30" s="183"/>
      <c r="M30" s="183"/>
      <c r="N30" s="183"/>
      <c r="O30" s="183"/>
      <c r="P30" s="231"/>
    </row>
    <row r="31" spans="1:16" s="232" customFormat="1" ht="78" customHeight="1">
      <c r="A31" s="357"/>
      <c r="B31" s="379"/>
      <c r="C31" s="439" t="s">
        <v>1250</v>
      </c>
      <c r="D31" s="433"/>
      <c r="E31" s="433"/>
      <c r="F31" s="183"/>
      <c r="G31" s="183"/>
      <c r="H31" s="230"/>
      <c r="I31" s="356"/>
      <c r="J31" s="183"/>
      <c r="K31" s="230"/>
      <c r="L31" s="183"/>
      <c r="M31" s="183"/>
      <c r="N31" s="183"/>
      <c r="O31" s="183"/>
      <c r="P31" s="231"/>
    </row>
    <row r="32" spans="1:16" s="232" customFormat="1" ht="30.75" customHeight="1">
      <c r="A32" s="357">
        <v>11</v>
      </c>
      <c r="B32" s="379" t="s">
        <v>1251</v>
      </c>
      <c r="C32" s="439" t="s">
        <v>1172</v>
      </c>
      <c r="D32" s="433" t="s">
        <v>144</v>
      </c>
      <c r="E32" s="433">
        <v>150</v>
      </c>
      <c r="F32" s="183"/>
      <c r="G32" s="183"/>
      <c r="H32" s="230"/>
      <c r="I32" s="356"/>
      <c r="J32" s="183"/>
      <c r="K32" s="230"/>
      <c r="L32" s="183"/>
      <c r="M32" s="183"/>
      <c r="N32" s="183"/>
      <c r="O32" s="183"/>
      <c r="P32" s="231"/>
    </row>
    <row r="33" spans="1:16" s="232" customFormat="1" ht="79.5" customHeight="1">
      <c r="A33" s="357"/>
      <c r="B33" s="379"/>
      <c r="C33" s="439" t="s">
        <v>1252</v>
      </c>
      <c r="D33" s="433"/>
      <c r="E33" s="433"/>
      <c r="F33" s="183"/>
      <c r="G33" s="183"/>
      <c r="H33" s="230"/>
      <c r="I33" s="356"/>
      <c r="J33" s="183"/>
      <c r="K33" s="230"/>
      <c r="L33" s="183"/>
      <c r="M33" s="183"/>
      <c r="N33" s="183"/>
      <c r="O33" s="183"/>
      <c r="P33" s="231"/>
    </row>
    <row r="34" spans="1:16" s="232" customFormat="1" ht="30.75" customHeight="1">
      <c r="A34" s="357">
        <v>12</v>
      </c>
      <c r="B34" s="379" t="s">
        <v>1253</v>
      </c>
      <c r="C34" s="440" t="s">
        <v>1268</v>
      </c>
      <c r="D34" s="433" t="s">
        <v>1254</v>
      </c>
      <c r="E34" s="433">
        <v>1</v>
      </c>
      <c r="F34" s="183"/>
      <c r="G34" s="183"/>
      <c r="H34" s="230"/>
      <c r="I34" s="356"/>
      <c r="J34" s="336"/>
      <c r="K34" s="230"/>
      <c r="L34" s="183"/>
      <c r="M34" s="183"/>
      <c r="N34" s="183"/>
      <c r="O34" s="183"/>
      <c r="P34" s="231"/>
    </row>
    <row r="35" spans="1:16" s="232" customFormat="1" ht="30.75" customHeight="1">
      <c r="A35" s="357">
        <v>13</v>
      </c>
      <c r="B35" s="379" t="s">
        <v>1253</v>
      </c>
      <c r="C35" s="440" t="s">
        <v>1269</v>
      </c>
      <c r="D35" s="433" t="s">
        <v>1254</v>
      </c>
      <c r="E35" s="433">
        <v>2</v>
      </c>
      <c r="F35" s="183"/>
      <c r="G35" s="183"/>
      <c r="H35" s="183"/>
      <c r="I35" s="183"/>
      <c r="J35" s="336"/>
      <c r="K35" s="230"/>
      <c r="L35" s="183"/>
      <c r="M35" s="183"/>
      <c r="N35" s="183"/>
      <c r="O35" s="183"/>
      <c r="P35" s="231"/>
    </row>
    <row r="36" spans="1:16" s="232" customFormat="1" ht="30.75" customHeight="1">
      <c r="A36" s="357">
        <v>14</v>
      </c>
      <c r="B36" s="379" t="s">
        <v>1255</v>
      </c>
      <c r="C36" s="440" t="s">
        <v>1270</v>
      </c>
      <c r="D36" s="433" t="s">
        <v>1254</v>
      </c>
      <c r="E36" s="433">
        <v>3</v>
      </c>
      <c r="F36" s="183"/>
      <c r="G36" s="230"/>
      <c r="H36" s="183"/>
      <c r="I36" s="356"/>
      <c r="J36" s="336"/>
      <c r="K36" s="230"/>
      <c r="L36" s="183"/>
      <c r="M36" s="183"/>
      <c r="N36" s="183"/>
      <c r="O36" s="183"/>
      <c r="P36" s="231"/>
    </row>
    <row r="37" spans="1:16" s="232" customFormat="1" ht="30.75" customHeight="1">
      <c r="A37" s="357">
        <v>15</v>
      </c>
      <c r="B37" s="379" t="s">
        <v>1255</v>
      </c>
      <c r="C37" s="440" t="s">
        <v>1271</v>
      </c>
      <c r="D37" s="433" t="s">
        <v>1254</v>
      </c>
      <c r="E37" s="433">
        <v>2</v>
      </c>
      <c r="F37" s="183"/>
      <c r="G37" s="183"/>
      <c r="H37" s="230"/>
      <c r="I37" s="356"/>
      <c r="J37" s="336"/>
      <c r="K37" s="230"/>
      <c r="L37" s="183"/>
      <c r="M37" s="183"/>
      <c r="N37" s="183"/>
      <c r="O37" s="183"/>
      <c r="P37" s="231"/>
    </row>
    <row r="38" spans="1:16" s="232" customFormat="1" ht="49.5" customHeight="1">
      <c r="A38" s="357">
        <v>16</v>
      </c>
      <c r="B38" s="379" t="s">
        <v>1256</v>
      </c>
      <c r="C38" s="440" t="s">
        <v>1272</v>
      </c>
      <c r="D38" s="433" t="s">
        <v>1254</v>
      </c>
      <c r="E38" s="433">
        <v>7</v>
      </c>
      <c r="F38" s="183"/>
      <c r="G38" s="183"/>
      <c r="H38" s="230"/>
      <c r="I38" s="356"/>
      <c r="J38" s="183"/>
      <c r="K38" s="230"/>
      <c r="L38" s="183"/>
      <c r="M38" s="183"/>
      <c r="N38" s="183"/>
      <c r="O38" s="183"/>
      <c r="P38" s="231"/>
    </row>
    <row r="39" spans="1:16" s="232" customFormat="1" ht="30.75" customHeight="1">
      <c r="A39" s="357">
        <v>17</v>
      </c>
      <c r="B39" s="379" t="s">
        <v>1257</v>
      </c>
      <c r="C39" s="440" t="s">
        <v>1258</v>
      </c>
      <c r="D39" s="442"/>
      <c r="E39" s="442"/>
      <c r="F39" s="183"/>
      <c r="G39" s="183"/>
      <c r="H39" s="230"/>
      <c r="I39" s="356"/>
      <c r="J39" s="183"/>
      <c r="K39" s="230"/>
      <c r="L39" s="183"/>
      <c r="M39" s="183"/>
      <c r="N39" s="183"/>
      <c r="O39" s="183"/>
      <c r="P39" s="231"/>
    </row>
    <row r="40" spans="1:16" s="232" customFormat="1" ht="18.75" customHeight="1">
      <c r="A40" s="357"/>
      <c r="B40" s="379"/>
      <c r="C40" s="440" t="s">
        <v>1259</v>
      </c>
      <c r="D40" s="443" t="s">
        <v>1254</v>
      </c>
      <c r="E40" s="443">
        <v>3</v>
      </c>
      <c r="F40" s="183"/>
      <c r="G40" s="183"/>
      <c r="H40" s="230"/>
      <c r="I40" s="356"/>
      <c r="J40" s="336"/>
      <c r="K40" s="230"/>
      <c r="L40" s="183"/>
      <c r="M40" s="183"/>
      <c r="N40" s="183"/>
      <c r="O40" s="183"/>
      <c r="P40" s="231"/>
    </row>
    <row r="41" spans="1:16" s="232" customFormat="1" ht="33" customHeight="1">
      <c r="A41" s="357">
        <v>18</v>
      </c>
      <c r="B41" s="379" t="s">
        <v>1260</v>
      </c>
      <c r="C41" s="440" t="s">
        <v>1275</v>
      </c>
      <c r="D41" s="443"/>
      <c r="E41" s="443"/>
      <c r="F41" s="183"/>
      <c r="G41" s="183"/>
      <c r="H41" s="230"/>
      <c r="I41" s="356"/>
      <c r="J41" s="183"/>
      <c r="K41" s="230"/>
      <c r="L41" s="183"/>
      <c r="M41" s="183"/>
      <c r="N41" s="183"/>
      <c r="O41" s="183"/>
      <c r="P41" s="231"/>
    </row>
    <row r="42" spans="1:16" s="232" customFormat="1" ht="18.75" customHeight="1">
      <c r="A42" s="357"/>
      <c r="B42" s="379"/>
      <c r="C42" s="440" t="s">
        <v>1261</v>
      </c>
      <c r="D42" s="443" t="s">
        <v>1254</v>
      </c>
      <c r="E42" s="443">
        <v>16</v>
      </c>
      <c r="F42" s="183"/>
      <c r="G42" s="183"/>
      <c r="H42" s="230"/>
      <c r="I42" s="356"/>
      <c r="J42" s="336"/>
      <c r="K42" s="230"/>
      <c r="L42" s="183"/>
      <c r="M42" s="183"/>
      <c r="N42" s="183"/>
      <c r="O42" s="183"/>
      <c r="P42" s="231"/>
    </row>
    <row r="43" spans="1:16" s="232" customFormat="1" ht="18.75" customHeight="1">
      <c r="A43" s="357">
        <v>19</v>
      </c>
      <c r="B43" s="379" t="s">
        <v>1262</v>
      </c>
      <c r="C43" s="440" t="s">
        <v>1263</v>
      </c>
      <c r="D43" s="433" t="s">
        <v>1155</v>
      </c>
      <c r="E43" s="433">
        <v>2</v>
      </c>
      <c r="F43" s="183"/>
      <c r="G43" s="183"/>
      <c r="H43" s="230"/>
      <c r="I43" s="356"/>
      <c r="J43" s="336"/>
      <c r="K43" s="230"/>
      <c r="L43" s="183"/>
      <c r="M43" s="183"/>
      <c r="N43" s="183"/>
      <c r="O43" s="183"/>
      <c r="P43" s="231"/>
    </row>
    <row r="44" spans="1:16" s="232" customFormat="1" ht="18.75" customHeight="1">
      <c r="A44" s="357">
        <v>20</v>
      </c>
      <c r="B44" s="379" t="s">
        <v>1264</v>
      </c>
      <c r="C44" s="440" t="s">
        <v>1265</v>
      </c>
      <c r="D44" s="433" t="s">
        <v>1800</v>
      </c>
      <c r="E44" s="433">
        <v>1</v>
      </c>
      <c r="F44" s="183"/>
      <c r="G44" s="183"/>
      <c r="H44" s="230"/>
      <c r="I44" s="356"/>
      <c r="J44" s="336"/>
      <c r="K44" s="230"/>
      <c r="L44" s="183"/>
      <c r="M44" s="183"/>
      <c r="N44" s="183"/>
      <c r="O44" s="183"/>
      <c r="P44" s="231"/>
    </row>
    <row r="45" spans="1:16" s="232" customFormat="1" ht="32.25" customHeight="1">
      <c r="A45" s="357"/>
      <c r="B45" s="379"/>
      <c r="C45" s="440" t="s">
        <v>1152</v>
      </c>
      <c r="D45" s="433"/>
      <c r="E45" s="433"/>
      <c r="F45" s="183"/>
      <c r="G45" s="183"/>
      <c r="H45" s="230"/>
      <c r="I45" s="356"/>
      <c r="J45" s="183"/>
      <c r="K45" s="230"/>
      <c r="L45" s="183"/>
      <c r="M45" s="183"/>
      <c r="N45" s="183"/>
      <c r="O45" s="183"/>
      <c r="P45" s="231"/>
    </row>
    <row r="46" spans="1:16" s="232" customFormat="1" ht="18.75" customHeight="1">
      <c r="A46" s="357">
        <v>21</v>
      </c>
      <c r="B46" s="379" t="s">
        <v>1153</v>
      </c>
      <c r="C46" s="440" t="s">
        <v>1154</v>
      </c>
      <c r="D46" s="433" t="s">
        <v>1155</v>
      </c>
      <c r="E46" s="433">
        <v>4</v>
      </c>
      <c r="F46" s="183"/>
      <c r="G46" s="435"/>
      <c r="H46" s="230"/>
      <c r="I46" s="356"/>
      <c r="J46" s="336"/>
      <c r="K46" s="230"/>
      <c r="L46" s="183"/>
      <c r="M46" s="183"/>
      <c r="N46" s="183"/>
      <c r="O46" s="183"/>
      <c r="P46" s="231"/>
    </row>
    <row r="47" spans="1:16" s="232" customFormat="1" ht="18.75" customHeight="1">
      <c r="A47" s="357">
        <v>22</v>
      </c>
      <c r="B47" s="379" t="s">
        <v>1156</v>
      </c>
      <c r="C47" s="440" t="s">
        <v>1157</v>
      </c>
      <c r="D47" s="433" t="s">
        <v>1155</v>
      </c>
      <c r="E47" s="433">
        <v>12</v>
      </c>
      <c r="F47" s="183"/>
      <c r="G47" s="435"/>
      <c r="H47" s="230"/>
      <c r="I47" s="356"/>
      <c r="J47" s="336"/>
      <c r="K47" s="230"/>
      <c r="L47" s="183"/>
      <c r="M47" s="183"/>
      <c r="N47" s="183"/>
      <c r="O47" s="183"/>
      <c r="P47" s="231"/>
    </row>
    <row r="48" spans="1:16" s="232" customFormat="1" ht="18.75" customHeight="1">
      <c r="A48" s="357">
        <v>23</v>
      </c>
      <c r="B48" s="379"/>
      <c r="C48" s="440" t="s">
        <v>1273</v>
      </c>
      <c r="D48" s="433" t="s">
        <v>1155</v>
      </c>
      <c r="E48" s="433">
        <v>1</v>
      </c>
      <c r="F48" s="183"/>
      <c r="G48" s="183"/>
      <c r="H48" s="230"/>
      <c r="I48" s="356"/>
      <c r="J48" s="336"/>
      <c r="K48" s="230"/>
      <c r="L48" s="183"/>
      <c r="M48" s="183"/>
      <c r="N48" s="183"/>
      <c r="O48" s="183"/>
      <c r="P48" s="231"/>
    </row>
    <row r="49" spans="1:16" s="232" customFormat="1" ht="32.25" customHeight="1">
      <c r="A49" s="357">
        <v>24</v>
      </c>
      <c r="B49" s="379" t="s">
        <v>1161</v>
      </c>
      <c r="C49" s="440" t="s">
        <v>1162</v>
      </c>
      <c r="D49" s="433" t="s">
        <v>1274</v>
      </c>
      <c r="E49" s="433">
        <v>40</v>
      </c>
      <c r="F49" s="183"/>
      <c r="G49" s="435"/>
      <c r="H49" s="230"/>
      <c r="I49" s="356"/>
      <c r="J49" s="336"/>
      <c r="K49" s="230"/>
      <c r="L49" s="183"/>
      <c r="M49" s="183"/>
      <c r="N49" s="183"/>
      <c r="O49" s="183"/>
      <c r="P49" s="231"/>
    </row>
    <row r="50" spans="1:16" s="232" customFormat="1" ht="18.75" customHeight="1" thickBot="1">
      <c r="A50" s="357">
        <v>25</v>
      </c>
      <c r="B50" s="379" t="s">
        <v>1266</v>
      </c>
      <c r="C50" s="440" t="s">
        <v>1267</v>
      </c>
      <c r="D50" s="433" t="s">
        <v>1800</v>
      </c>
      <c r="E50" s="433">
        <v>2</v>
      </c>
      <c r="F50" s="183"/>
      <c r="G50" s="183"/>
      <c r="H50" s="230"/>
      <c r="I50" s="356"/>
      <c r="J50" s="336"/>
      <c r="K50" s="230"/>
      <c r="L50" s="183"/>
      <c r="M50" s="183"/>
      <c r="N50" s="183"/>
      <c r="O50" s="183"/>
      <c r="P50" s="231"/>
    </row>
    <row r="51" spans="1:24" s="210" customFormat="1" ht="18" customHeight="1" thickBot="1">
      <c r="A51" s="240"/>
      <c r="B51" s="769" t="s">
        <v>145</v>
      </c>
      <c r="C51" s="769"/>
      <c r="D51" s="242" t="s">
        <v>142</v>
      </c>
      <c r="E51" s="243"/>
      <c r="F51" s="244"/>
      <c r="G51" s="244"/>
      <c r="H51" s="244"/>
      <c r="I51" s="244"/>
      <c r="J51" s="244"/>
      <c r="K51" s="244"/>
      <c r="L51" s="244">
        <f>SUM(L18:L50)</f>
        <v>0</v>
      </c>
      <c r="M51" s="245">
        <f>SUM(M18:M50)</f>
        <v>0</v>
      </c>
      <c r="N51" s="245">
        <f>SUM(N18:N50)</f>
        <v>0</v>
      </c>
      <c r="O51" s="244">
        <f>SUM(O18:O50)</f>
        <v>0</v>
      </c>
      <c r="P51" s="256">
        <f>SUM(P18:P50)</f>
        <v>0</v>
      </c>
      <c r="Q51" s="232"/>
      <c r="R51" s="232"/>
      <c r="S51" s="232"/>
      <c r="T51" s="232"/>
      <c r="U51" s="232"/>
      <c r="V51" s="232"/>
      <c r="W51" s="232"/>
      <c r="X51" s="232"/>
    </row>
    <row r="52" spans="1:24" s="210" customFormat="1" ht="15" customHeight="1" thickBot="1">
      <c r="A52" s="246"/>
      <c r="B52" s="247"/>
      <c r="C52" s="247" t="s">
        <v>146</v>
      </c>
      <c r="D52" s="248" t="s">
        <v>147</v>
      </c>
      <c r="E52" s="249"/>
      <c r="F52" s="247"/>
      <c r="G52" s="247"/>
      <c r="H52" s="247"/>
      <c r="I52" s="247"/>
      <c r="J52" s="247"/>
      <c r="K52" s="247"/>
      <c r="L52" s="227"/>
      <c r="M52" s="234"/>
      <c r="N52" s="234">
        <f>ROUND(N51*0.05,2)</f>
        <v>0</v>
      </c>
      <c r="O52" s="183"/>
      <c r="P52" s="257">
        <f>SUM(N52:O52)</f>
        <v>0</v>
      </c>
      <c r="Q52" s="232"/>
      <c r="R52" s="232"/>
      <c r="S52" s="232"/>
      <c r="T52" s="232"/>
      <c r="U52" s="232"/>
      <c r="V52" s="232"/>
      <c r="W52" s="232"/>
      <c r="X52" s="232"/>
    </row>
    <row r="53" spans="1:24" s="210" customFormat="1" ht="17.25" customHeight="1" thickBot="1">
      <c r="A53" s="250"/>
      <c r="B53" s="251"/>
      <c r="C53" s="241" t="s">
        <v>141</v>
      </c>
      <c r="D53" s="252" t="s">
        <v>142</v>
      </c>
      <c r="E53" s="253"/>
      <c r="F53" s="251"/>
      <c r="G53" s="251"/>
      <c r="H53" s="251"/>
      <c r="I53" s="251"/>
      <c r="J53" s="251"/>
      <c r="K53" s="251"/>
      <c r="L53" s="244">
        <f>SUM(L51)</f>
        <v>0</v>
      </c>
      <c r="M53" s="245">
        <f>SUM(M51)</f>
        <v>0</v>
      </c>
      <c r="N53" s="245">
        <f>SUM(N51:N52)</f>
        <v>0</v>
      </c>
      <c r="O53" s="245">
        <f>SUM(O51)</f>
        <v>0</v>
      </c>
      <c r="P53" s="258">
        <f>P51+P52</f>
        <v>0</v>
      </c>
      <c r="Q53" s="232"/>
      <c r="R53" s="232"/>
      <c r="S53" s="232"/>
      <c r="T53" s="232"/>
      <c r="U53" s="232"/>
      <c r="V53" s="232"/>
      <c r="W53" s="232"/>
      <c r="X53" s="232"/>
    </row>
    <row r="54" spans="1:24" s="210" customFormat="1" ht="18" customHeight="1">
      <c r="A54" s="254"/>
      <c r="B54" s="254"/>
      <c r="C54" s="254"/>
      <c r="D54" s="254"/>
      <c r="E54" s="254"/>
      <c r="F54" s="254"/>
      <c r="G54" s="254"/>
      <c r="H54" s="254"/>
      <c r="I54" s="254"/>
      <c r="J54" s="254"/>
      <c r="K54" s="254"/>
      <c r="L54" s="254"/>
      <c r="M54" s="254"/>
      <c r="N54" s="254"/>
      <c r="O54" s="254"/>
      <c r="P54" s="254"/>
      <c r="Q54" s="232"/>
      <c r="R54" s="232"/>
      <c r="S54" s="232"/>
      <c r="T54" s="232"/>
      <c r="U54" s="232"/>
      <c r="V54" s="232"/>
      <c r="W54" s="232"/>
      <c r="X54" s="232"/>
    </row>
    <row r="55" spans="1:24" s="210" customFormat="1" ht="18" customHeight="1">
      <c r="A55" s="254"/>
      <c r="B55" s="254"/>
      <c r="C55" s="254"/>
      <c r="D55" s="254"/>
      <c r="E55" s="254"/>
      <c r="F55" s="254"/>
      <c r="G55" s="254"/>
      <c r="H55" s="254"/>
      <c r="I55" s="254"/>
      <c r="J55" s="254"/>
      <c r="K55" s="254"/>
      <c r="L55" s="254"/>
      <c r="M55" s="254"/>
      <c r="N55" s="254"/>
      <c r="O55" s="254"/>
      <c r="P55" s="254"/>
      <c r="Q55" s="232"/>
      <c r="R55" s="232"/>
      <c r="S55" s="232"/>
      <c r="T55" s="232"/>
      <c r="U55" s="232"/>
      <c r="V55" s="232"/>
      <c r="W55" s="232"/>
      <c r="X55" s="232"/>
    </row>
    <row r="56" spans="1:24" s="210" customFormat="1" ht="15" customHeight="1">
      <c r="A56" s="212"/>
      <c r="B56" s="696" t="s">
        <v>2191</v>
      </c>
      <c r="C56" s="254"/>
      <c r="D56" s="254"/>
      <c r="E56" s="254"/>
      <c r="F56" s="254"/>
      <c r="G56" s="254"/>
      <c r="H56" s="254"/>
      <c r="I56" s="254"/>
      <c r="J56" s="254"/>
      <c r="K56" s="254"/>
      <c r="L56" s="254"/>
      <c r="M56" s="254"/>
      <c r="N56" s="254"/>
      <c r="O56" s="254"/>
      <c r="P56" s="254"/>
      <c r="Q56" s="232"/>
      <c r="R56" s="232"/>
      <c r="S56" s="232"/>
      <c r="T56" s="232"/>
      <c r="U56" s="232"/>
      <c r="V56" s="232"/>
      <c r="W56" s="232"/>
      <c r="X56" s="232"/>
    </row>
    <row r="57" spans="1:24" s="210" customFormat="1" ht="13.5" customHeight="1">
      <c r="A57" s="212"/>
      <c r="B57" s="255"/>
      <c r="C57" s="255"/>
      <c r="D57" s="212"/>
      <c r="E57" s="212"/>
      <c r="F57" s="212"/>
      <c r="G57" s="212"/>
      <c r="H57" s="212"/>
      <c r="I57" s="212"/>
      <c r="J57" s="212"/>
      <c r="K57" s="212"/>
      <c r="L57" s="212"/>
      <c r="M57" s="212"/>
      <c r="N57" s="212"/>
      <c r="O57" s="212"/>
      <c r="P57" s="212"/>
      <c r="Q57" s="232"/>
      <c r="R57" s="232"/>
      <c r="S57" s="232"/>
      <c r="T57" s="232"/>
      <c r="U57" s="232"/>
      <c r="V57" s="232"/>
      <c r="W57" s="232"/>
      <c r="X57" s="232"/>
    </row>
    <row r="58" spans="1:24" s="210" customFormat="1" ht="15" customHeight="1">
      <c r="A58" s="212"/>
      <c r="B58" s="255" t="s">
        <v>1517</v>
      </c>
      <c r="C58" s="255"/>
      <c r="D58" s="212"/>
      <c r="E58" s="212"/>
      <c r="F58" s="212"/>
      <c r="G58" s="212"/>
      <c r="H58" s="212"/>
      <c r="I58" s="212"/>
      <c r="J58" s="212"/>
      <c r="K58" s="212"/>
      <c r="L58" s="212"/>
      <c r="M58" s="212"/>
      <c r="N58" s="212"/>
      <c r="O58" s="212"/>
      <c r="P58" s="212"/>
      <c r="Q58" s="232"/>
      <c r="R58" s="232"/>
      <c r="S58" s="232"/>
      <c r="T58" s="232"/>
      <c r="U58" s="232"/>
      <c r="V58" s="232"/>
      <c r="W58" s="232"/>
      <c r="X58" s="232"/>
    </row>
    <row r="59" spans="1:24" s="210" customFormat="1" ht="18" customHeight="1">
      <c r="A59" s="254"/>
      <c r="B59" s="254"/>
      <c r="C59" s="254"/>
      <c r="D59" s="254"/>
      <c r="E59" s="254"/>
      <c r="F59" s="254"/>
      <c r="G59" s="254"/>
      <c r="H59" s="254"/>
      <c r="I59" s="254"/>
      <c r="J59" s="254"/>
      <c r="K59" s="254"/>
      <c r="L59" s="254"/>
      <c r="M59" s="254"/>
      <c r="N59" s="254"/>
      <c r="O59" s="254"/>
      <c r="P59" s="254"/>
      <c r="Q59" s="232"/>
      <c r="R59" s="232"/>
      <c r="S59" s="232"/>
      <c r="T59" s="232"/>
      <c r="U59" s="232"/>
      <c r="V59" s="232"/>
      <c r="W59" s="232"/>
      <c r="X59" s="232"/>
    </row>
    <row r="60" spans="1:24" s="210" customFormat="1" ht="18" customHeight="1">
      <c r="A60" s="212"/>
      <c r="B60" s="254"/>
      <c r="C60" s="254"/>
      <c r="D60" s="254"/>
      <c r="E60" s="254"/>
      <c r="F60" s="254"/>
      <c r="G60" s="254"/>
      <c r="H60" s="254"/>
      <c r="I60" s="254"/>
      <c r="J60" s="254"/>
      <c r="K60" s="254"/>
      <c r="L60" s="254"/>
      <c r="M60" s="254"/>
      <c r="N60" s="254"/>
      <c r="O60" s="254"/>
      <c r="P60" s="254"/>
      <c r="Q60" s="232"/>
      <c r="R60" s="232"/>
      <c r="S60" s="232"/>
      <c r="T60" s="232"/>
      <c r="U60" s="232"/>
      <c r="V60" s="232"/>
      <c r="W60" s="232"/>
      <c r="X60" s="232"/>
    </row>
    <row r="61" spans="1:24" s="210" customFormat="1" ht="18" customHeight="1">
      <c r="A61" s="212"/>
      <c r="B61" s="255"/>
      <c r="C61" s="255"/>
      <c r="D61" s="212"/>
      <c r="E61" s="212"/>
      <c r="F61" s="212"/>
      <c r="G61" s="212"/>
      <c r="H61" s="212"/>
      <c r="I61" s="212"/>
      <c r="J61" s="212"/>
      <c r="K61" s="212"/>
      <c r="L61" s="212"/>
      <c r="M61" s="212"/>
      <c r="N61" s="212"/>
      <c r="O61" s="212"/>
      <c r="P61" s="212"/>
      <c r="Q61" s="232"/>
      <c r="R61" s="232"/>
      <c r="S61" s="232"/>
      <c r="T61" s="232"/>
      <c r="U61" s="232"/>
      <c r="V61" s="232"/>
      <c r="W61" s="232"/>
      <c r="X61" s="232"/>
    </row>
    <row r="62" spans="1:24" s="210" customFormat="1" ht="18" customHeight="1">
      <c r="A62" s="212"/>
      <c r="B62" s="212"/>
      <c r="C62" s="212"/>
      <c r="D62" s="212"/>
      <c r="E62" s="212"/>
      <c r="F62" s="212"/>
      <c r="G62" s="212"/>
      <c r="H62" s="212"/>
      <c r="I62" s="212"/>
      <c r="J62" s="212"/>
      <c r="K62" s="212"/>
      <c r="L62" s="212"/>
      <c r="M62" s="212"/>
      <c r="N62" s="212"/>
      <c r="O62" s="212"/>
      <c r="P62" s="212"/>
      <c r="Q62" s="232"/>
      <c r="R62" s="232"/>
      <c r="S62" s="232"/>
      <c r="T62" s="232"/>
      <c r="U62" s="232"/>
      <c r="V62" s="232"/>
      <c r="W62" s="232"/>
      <c r="X62" s="232"/>
    </row>
    <row r="63" spans="1:24" s="210" customFormat="1" ht="18" customHeight="1">
      <c r="A63" s="212"/>
      <c r="B63" s="212"/>
      <c r="C63" s="212"/>
      <c r="D63" s="212"/>
      <c r="E63" s="212"/>
      <c r="F63" s="212"/>
      <c r="G63" s="212"/>
      <c r="H63" s="212"/>
      <c r="I63" s="212"/>
      <c r="J63" s="212"/>
      <c r="K63" s="212"/>
      <c r="L63" s="212"/>
      <c r="M63" s="212"/>
      <c r="N63" s="212"/>
      <c r="O63" s="212"/>
      <c r="P63" s="212"/>
      <c r="Q63" s="232"/>
      <c r="R63" s="232"/>
      <c r="S63" s="232"/>
      <c r="T63" s="232"/>
      <c r="U63" s="232"/>
      <c r="V63" s="232"/>
      <c r="W63" s="232"/>
      <c r="X63" s="232"/>
    </row>
    <row r="64" spans="1:24" s="210" customFormat="1" ht="18" customHeight="1">
      <c r="A64" s="212"/>
      <c r="B64" s="212"/>
      <c r="C64" s="212"/>
      <c r="D64" s="212"/>
      <c r="E64" s="212"/>
      <c r="F64" s="212"/>
      <c r="G64" s="212"/>
      <c r="H64" s="212"/>
      <c r="I64" s="212"/>
      <c r="J64" s="212"/>
      <c r="K64" s="212"/>
      <c r="L64" s="212"/>
      <c r="M64" s="212"/>
      <c r="N64" s="212"/>
      <c r="O64" s="212"/>
      <c r="P64" s="212"/>
      <c r="Q64" s="232"/>
      <c r="R64" s="232"/>
      <c r="S64" s="232"/>
      <c r="T64" s="232"/>
      <c r="U64" s="232"/>
      <c r="V64" s="232"/>
      <c r="W64" s="232"/>
      <c r="X64" s="232"/>
    </row>
    <row r="65" spans="17:24" s="210" customFormat="1" ht="18" customHeight="1">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s="210" customFormat="1" ht="14.25">
      <c r="Q87" s="232"/>
      <c r="R87" s="232"/>
      <c r="S87" s="232"/>
      <c r="T87" s="232"/>
      <c r="U87" s="232"/>
      <c r="V87" s="232"/>
      <c r="W87" s="232"/>
      <c r="X87" s="232"/>
    </row>
    <row r="88" spans="17:24" s="210" customFormat="1" ht="14.25">
      <c r="Q88" s="232"/>
      <c r="R88" s="232"/>
      <c r="S88" s="232"/>
      <c r="T88" s="232"/>
      <c r="U88" s="232"/>
      <c r="V88" s="232"/>
      <c r="W88" s="232"/>
      <c r="X88" s="232"/>
    </row>
    <row r="89" spans="17:24" s="210" customFormat="1" ht="14.25">
      <c r="Q89" s="232"/>
      <c r="R89" s="232"/>
      <c r="S89" s="232"/>
      <c r="T89" s="232"/>
      <c r="U89" s="232"/>
      <c r="V89" s="232"/>
      <c r="W89" s="232"/>
      <c r="X89" s="232"/>
    </row>
    <row r="90" spans="17:24" s="210" customFormat="1" ht="14.25">
      <c r="Q90" s="232"/>
      <c r="R90" s="232"/>
      <c r="S90" s="232"/>
      <c r="T90" s="232"/>
      <c r="U90" s="232"/>
      <c r="V90" s="232"/>
      <c r="W90" s="232"/>
      <c r="X90" s="232"/>
    </row>
    <row r="91" spans="17:24" s="210" customFormat="1" ht="14.25">
      <c r="Q91" s="232"/>
      <c r="R91" s="232"/>
      <c r="S91" s="232"/>
      <c r="T91" s="232"/>
      <c r="U91" s="232"/>
      <c r="V91" s="232"/>
      <c r="W91" s="232"/>
      <c r="X91" s="232"/>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row r="232" spans="17:24" ht="12.75">
      <c r="Q232" s="221"/>
      <c r="R232" s="221"/>
      <c r="S232" s="221"/>
      <c r="T232" s="221"/>
      <c r="U232" s="221"/>
      <c r="V232" s="221"/>
      <c r="W232" s="221"/>
      <c r="X232" s="221"/>
    </row>
    <row r="233" spans="17:24" ht="12.75">
      <c r="Q233" s="221"/>
      <c r="R233" s="221"/>
      <c r="S233" s="221"/>
      <c r="T233" s="221"/>
      <c r="U233" s="221"/>
      <c r="V233" s="221"/>
      <c r="W233" s="221"/>
      <c r="X233" s="221"/>
    </row>
    <row r="234" spans="17:24" ht="12.75">
      <c r="Q234" s="221"/>
      <c r="R234" s="221"/>
      <c r="S234" s="221"/>
      <c r="T234" s="221"/>
      <c r="U234" s="221"/>
      <c r="V234" s="221"/>
      <c r="W234" s="221"/>
      <c r="X234" s="221"/>
    </row>
  </sheetData>
  <sheetProtection/>
  <mergeCells count="23">
    <mergeCell ref="B51:C51"/>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17" right="0.17" top="0.81" bottom="0.4" header="0.6" footer="0.21"/>
  <pageSetup horizontalDpi="600" verticalDpi="600" orientation="landscape" paperSize="9" scale="90"/>
  <headerFooter alignWithMargins="0">
    <oddHeader>&amp;C&amp;8lapa &amp;P</oddHeader>
    <oddFooter>&amp;R&amp;8Lokālā tāme Nr.4-2</oddFooter>
  </headerFooter>
</worksheet>
</file>

<file path=xl/worksheets/sheet22.xml><?xml version="1.0" encoding="utf-8"?>
<worksheet xmlns="http://schemas.openxmlformats.org/spreadsheetml/2006/main" xmlns:r="http://schemas.openxmlformats.org/officeDocument/2006/relationships">
  <sheetPr>
    <tabColor indexed="13"/>
  </sheetPr>
  <dimension ref="A1:X237"/>
  <sheetViews>
    <sheetView zoomScale="75" zoomScaleNormal="75" workbookViewId="0" topLeftCell="A1">
      <selection activeCell="C6" sqref="C6"/>
    </sheetView>
  </sheetViews>
  <sheetFormatPr defaultColWidth="9.140625" defaultRowHeight="12.75"/>
  <cols>
    <col min="1" max="1" width="4.421875" style="220" customWidth="1"/>
    <col min="2" max="2" width="7.8515625" style="220" customWidth="1"/>
    <col min="3" max="3" width="36.28125" style="220" customWidth="1"/>
    <col min="4" max="4" width="6.421875" style="220" customWidth="1"/>
    <col min="5" max="5" width="8.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1305</v>
      </c>
      <c r="B3" s="758"/>
      <c r="C3" s="758"/>
      <c r="D3" s="758"/>
      <c r="E3" s="758"/>
      <c r="F3" s="758"/>
      <c r="G3" s="758"/>
      <c r="H3" s="758"/>
      <c r="I3" s="758"/>
      <c r="J3" s="758"/>
      <c r="K3" s="758"/>
      <c r="L3" s="758"/>
      <c r="M3" s="758"/>
      <c r="N3" s="758"/>
      <c r="O3" s="758"/>
      <c r="P3" s="758"/>
    </row>
    <row r="4" spans="1:16" s="210" customFormat="1" ht="15">
      <c r="A4" s="759" t="s">
        <v>958</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P56</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84"/>
      <c r="B18" s="399"/>
      <c r="C18" s="394"/>
      <c r="D18" s="400"/>
      <c r="E18" s="401"/>
      <c r="F18" s="335"/>
      <c r="G18" s="336"/>
      <c r="H18" s="337"/>
      <c r="I18" s="338"/>
      <c r="J18" s="336"/>
      <c r="K18" s="230"/>
      <c r="L18" s="183"/>
      <c r="M18" s="183"/>
      <c r="N18" s="183"/>
      <c r="O18" s="183"/>
      <c r="P18" s="231"/>
    </row>
    <row r="19" spans="1:16" s="232" customFormat="1" ht="29.25" customHeight="1">
      <c r="A19" s="357">
        <v>1</v>
      </c>
      <c r="B19" s="410" t="s">
        <v>1117</v>
      </c>
      <c r="C19" s="447" t="s">
        <v>1118</v>
      </c>
      <c r="D19" s="227" t="s">
        <v>72</v>
      </c>
      <c r="E19" s="414">
        <v>508.7</v>
      </c>
      <c r="F19" s="183"/>
      <c r="G19" s="429"/>
      <c r="H19" s="430"/>
      <c r="I19" s="428"/>
      <c r="J19" s="430"/>
      <c r="K19" s="230"/>
      <c r="L19" s="183"/>
      <c r="M19" s="183"/>
      <c r="N19" s="183"/>
      <c r="O19" s="183"/>
      <c r="P19" s="231"/>
    </row>
    <row r="20" spans="1:16" s="232" customFormat="1" ht="29.25" customHeight="1">
      <c r="A20" s="357">
        <v>2</v>
      </c>
      <c r="B20" s="410" t="s">
        <v>1169</v>
      </c>
      <c r="C20" s="447" t="s">
        <v>1170</v>
      </c>
      <c r="D20" s="227" t="s">
        <v>72</v>
      </c>
      <c r="E20" s="414">
        <v>2048.5</v>
      </c>
      <c r="F20" s="227"/>
      <c r="G20" s="429"/>
      <c r="H20" s="430"/>
      <c r="I20" s="428"/>
      <c r="J20" s="430"/>
      <c r="K20" s="230"/>
      <c r="L20" s="183"/>
      <c r="M20" s="183"/>
      <c r="N20" s="183"/>
      <c r="O20" s="183"/>
      <c r="P20" s="231"/>
    </row>
    <row r="21" spans="1:16" s="232" customFormat="1" ht="29.25" customHeight="1">
      <c r="A21" s="357">
        <v>3</v>
      </c>
      <c r="B21" s="436" t="s">
        <v>1119</v>
      </c>
      <c r="C21" s="447" t="s">
        <v>1120</v>
      </c>
      <c r="D21" s="227" t="s">
        <v>72</v>
      </c>
      <c r="E21" s="414">
        <v>44.8</v>
      </c>
      <c r="F21" s="430"/>
      <c r="G21" s="429"/>
      <c r="H21" s="430"/>
      <c r="I21" s="428"/>
      <c r="J21" s="430"/>
      <c r="K21" s="230"/>
      <c r="L21" s="183"/>
      <c r="M21" s="183"/>
      <c r="N21" s="183"/>
      <c r="O21" s="183"/>
      <c r="P21" s="231"/>
    </row>
    <row r="22" spans="1:16" s="232" customFormat="1" ht="29.25" customHeight="1">
      <c r="A22" s="357">
        <v>4</v>
      </c>
      <c r="B22" s="410" t="s">
        <v>1121</v>
      </c>
      <c r="C22" s="447" t="s">
        <v>1122</v>
      </c>
      <c r="D22" s="227" t="s">
        <v>72</v>
      </c>
      <c r="E22" s="414">
        <v>2206.3</v>
      </c>
      <c r="F22" s="430"/>
      <c r="G22" s="429"/>
      <c r="H22" s="430"/>
      <c r="I22" s="428"/>
      <c r="J22" s="430"/>
      <c r="K22" s="230"/>
      <c r="L22" s="183"/>
      <c r="M22" s="183"/>
      <c r="N22" s="183"/>
      <c r="O22" s="183"/>
      <c r="P22" s="231"/>
    </row>
    <row r="23" spans="1:16" s="232" customFormat="1" ht="29.25" customHeight="1">
      <c r="A23" s="357">
        <v>5</v>
      </c>
      <c r="B23" s="410" t="s">
        <v>1123</v>
      </c>
      <c r="C23" s="447" t="s">
        <v>1124</v>
      </c>
      <c r="D23" s="227" t="s">
        <v>72</v>
      </c>
      <c r="E23" s="414">
        <v>44.8</v>
      </c>
      <c r="F23" s="430"/>
      <c r="G23" s="429"/>
      <c r="H23" s="430"/>
      <c r="I23" s="428"/>
      <c r="J23" s="430"/>
      <c r="K23" s="230"/>
      <c r="L23" s="183"/>
      <c r="M23" s="183"/>
      <c r="N23" s="183"/>
      <c r="O23" s="183"/>
      <c r="P23" s="231"/>
    </row>
    <row r="24" spans="1:16" s="232" customFormat="1" ht="29.25" customHeight="1">
      <c r="A24" s="357">
        <v>6</v>
      </c>
      <c r="B24" s="410" t="s">
        <v>1125</v>
      </c>
      <c r="C24" s="448" t="s">
        <v>1126</v>
      </c>
      <c r="D24" s="227" t="s">
        <v>72</v>
      </c>
      <c r="E24" s="414">
        <v>350.9</v>
      </c>
      <c r="F24" s="227"/>
      <c r="G24" s="429"/>
      <c r="H24" s="430"/>
      <c r="I24" s="428"/>
      <c r="J24" s="300"/>
      <c r="K24" s="230"/>
      <c r="L24" s="183"/>
      <c r="M24" s="183"/>
      <c r="N24" s="183"/>
      <c r="O24" s="183"/>
      <c r="P24" s="231"/>
    </row>
    <row r="25" spans="1:16" s="232" customFormat="1" ht="29.25" customHeight="1">
      <c r="A25" s="578">
        <v>7</v>
      </c>
      <c r="B25" s="621" t="s">
        <v>1127</v>
      </c>
      <c r="C25" s="622" t="s">
        <v>1128</v>
      </c>
      <c r="D25" s="591" t="s">
        <v>72</v>
      </c>
      <c r="E25" s="623" t="s">
        <v>2172</v>
      </c>
      <c r="F25" s="236"/>
      <c r="G25" s="624"/>
      <c r="H25" s="625"/>
      <c r="I25" s="626"/>
      <c r="J25" s="627"/>
      <c r="K25" s="238"/>
      <c r="L25" s="190"/>
      <c r="M25" s="190"/>
      <c r="N25" s="190"/>
      <c r="O25" s="190"/>
      <c r="P25" s="239"/>
    </row>
    <row r="26" spans="1:16" s="232" customFormat="1" ht="110.25" customHeight="1">
      <c r="A26" s="357">
        <v>8</v>
      </c>
      <c r="B26" s="379" t="s">
        <v>1276</v>
      </c>
      <c r="C26" s="449" t="s">
        <v>1289</v>
      </c>
      <c r="D26" s="444" t="s">
        <v>144</v>
      </c>
      <c r="E26" s="444">
        <v>140</v>
      </c>
      <c r="F26" s="445"/>
      <c r="G26" s="429"/>
      <c r="H26" s="430"/>
      <c r="I26" s="446"/>
      <c r="J26" s="445"/>
      <c r="K26" s="230"/>
      <c r="L26" s="183"/>
      <c r="M26" s="183"/>
      <c r="N26" s="183"/>
      <c r="O26" s="183"/>
      <c r="P26" s="231"/>
    </row>
    <row r="27" spans="1:16" s="232" customFormat="1" ht="110.25" customHeight="1">
      <c r="A27" s="357">
        <v>9</v>
      </c>
      <c r="B27" s="379" t="s">
        <v>1277</v>
      </c>
      <c r="C27" s="449" t="s">
        <v>1290</v>
      </c>
      <c r="D27" s="361" t="s">
        <v>144</v>
      </c>
      <c r="E27" s="361">
        <v>107</v>
      </c>
      <c r="F27" s="183"/>
      <c r="G27" s="429"/>
      <c r="H27" s="430"/>
      <c r="I27" s="356"/>
      <c r="J27" s="183"/>
      <c r="K27" s="230"/>
      <c r="L27" s="183"/>
      <c r="M27" s="183"/>
      <c r="N27" s="183"/>
      <c r="O27" s="183"/>
      <c r="P27" s="231"/>
    </row>
    <row r="28" spans="1:16" s="232" customFormat="1" ht="110.25" customHeight="1">
      <c r="A28" s="357">
        <v>10</v>
      </c>
      <c r="B28" s="379" t="s">
        <v>1277</v>
      </c>
      <c r="C28" s="449" t="s">
        <v>1291</v>
      </c>
      <c r="D28" s="361" t="s">
        <v>144</v>
      </c>
      <c r="E28" s="361">
        <v>246</v>
      </c>
      <c r="F28" s="183"/>
      <c r="G28" s="429"/>
      <c r="H28" s="430"/>
      <c r="I28" s="356"/>
      <c r="J28" s="183"/>
      <c r="K28" s="230"/>
      <c r="L28" s="183"/>
      <c r="M28" s="183"/>
      <c r="N28" s="183"/>
      <c r="O28" s="183"/>
      <c r="P28" s="231"/>
    </row>
    <row r="29" spans="1:16" s="232" customFormat="1" ht="110.25" customHeight="1">
      <c r="A29" s="357">
        <v>11</v>
      </c>
      <c r="B29" s="379" t="s">
        <v>1277</v>
      </c>
      <c r="C29" s="449" t="s">
        <v>1292</v>
      </c>
      <c r="D29" s="361" t="s">
        <v>144</v>
      </c>
      <c r="E29" s="361">
        <v>10</v>
      </c>
      <c r="F29" s="183"/>
      <c r="G29" s="429"/>
      <c r="H29" s="430"/>
      <c r="I29" s="356"/>
      <c r="J29" s="183"/>
      <c r="K29" s="230"/>
      <c r="L29" s="183"/>
      <c r="M29" s="183"/>
      <c r="N29" s="183"/>
      <c r="O29" s="183"/>
      <c r="P29" s="231"/>
    </row>
    <row r="30" spans="1:16" s="232" customFormat="1" ht="29.25" customHeight="1">
      <c r="A30" s="357">
        <v>12</v>
      </c>
      <c r="B30" s="379" t="s">
        <v>1278</v>
      </c>
      <c r="C30" s="781" t="s">
        <v>1293</v>
      </c>
      <c r="D30" s="361"/>
      <c r="E30" s="361"/>
      <c r="F30" s="183"/>
      <c r="G30" s="429"/>
      <c r="H30" s="430"/>
      <c r="I30" s="356"/>
      <c r="J30" s="183"/>
      <c r="K30" s="230"/>
      <c r="L30" s="183"/>
      <c r="M30" s="183"/>
      <c r="N30" s="183"/>
      <c r="O30" s="183"/>
      <c r="P30" s="231"/>
    </row>
    <row r="31" spans="1:16" s="232" customFormat="1" ht="81" customHeight="1">
      <c r="A31" s="357"/>
      <c r="B31" s="379"/>
      <c r="C31" s="781"/>
      <c r="D31" s="361" t="s">
        <v>144</v>
      </c>
      <c r="E31" s="361">
        <v>66</v>
      </c>
      <c r="F31" s="183"/>
      <c r="G31" s="429"/>
      <c r="H31" s="430"/>
      <c r="I31" s="356"/>
      <c r="J31" s="183"/>
      <c r="K31" s="230"/>
      <c r="L31" s="183"/>
      <c r="M31" s="183"/>
      <c r="N31" s="183"/>
      <c r="O31" s="183"/>
      <c r="P31" s="231"/>
    </row>
    <row r="32" spans="1:16" s="232" customFormat="1" ht="117" customHeight="1">
      <c r="A32" s="357">
        <v>13</v>
      </c>
      <c r="B32" s="379" t="s">
        <v>1278</v>
      </c>
      <c r="C32" s="449" t="s">
        <v>1294</v>
      </c>
      <c r="D32" s="361" t="s">
        <v>144</v>
      </c>
      <c r="E32" s="361">
        <v>50</v>
      </c>
      <c r="F32" s="183"/>
      <c r="G32" s="429"/>
      <c r="H32" s="430"/>
      <c r="I32" s="356"/>
      <c r="J32" s="183"/>
      <c r="K32" s="230"/>
      <c r="L32" s="183"/>
      <c r="M32" s="183"/>
      <c r="N32" s="183"/>
      <c r="O32" s="183"/>
      <c r="P32" s="231"/>
    </row>
    <row r="33" spans="1:16" s="232" customFormat="1" ht="117" customHeight="1">
      <c r="A33" s="357">
        <v>14</v>
      </c>
      <c r="B33" s="379" t="s">
        <v>1279</v>
      </c>
      <c r="C33" s="449" t="s">
        <v>1295</v>
      </c>
      <c r="D33" s="361" t="s">
        <v>144</v>
      </c>
      <c r="E33" s="361">
        <v>97</v>
      </c>
      <c r="F33" s="183"/>
      <c r="G33" s="429"/>
      <c r="H33" s="430"/>
      <c r="I33" s="356"/>
      <c r="J33" s="183"/>
      <c r="K33" s="230"/>
      <c r="L33" s="183"/>
      <c r="M33" s="183"/>
      <c r="N33" s="183"/>
      <c r="O33" s="183"/>
      <c r="P33" s="231"/>
    </row>
    <row r="34" spans="1:16" s="232" customFormat="1" ht="117" customHeight="1">
      <c r="A34" s="357">
        <v>15</v>
      </c>
      <c r="B34" s="379" t="s">
        <v>1279</v>
      </c>
      <c r="C34" s="449" t="s">
        <v>1296</v>
      </c>
      <c r="D34" s="361" t="s">
        <v>144</v>
      </c>
      <c r="E34" s="361">
        <v>90</v>
      </c>
      <c r="F34" s="183"/>
      <c r="G34" s="429"/>
      <c r="H34" s="430"/>
      <c r="I34" s="356"/>
      <c r="J34" s="183"/>
      <c r="K34" s="230"/>
      <c r="L34" s="183"/>
      <c r="M34" s="183"/>
      <c r="N34" s="183"/>
      <c r="O34" s="183"/>
      <c r="P34" s="231"/>
    </row>
    <row r="35" spans="1:16" s="232" customFormat="1" ht="30.75" customHeight="1">
      <c r="A35" s="578">
        <v>16</v>
      </c>
      <c r="B35" s="579" t="s">
        <v>1253</v>
      </c>
      <c r="C35" s="628" t="s">
        <v>1297</v>
      </c>
      <c r="D35" s="586" t="s">
        <v>1800</v>
      </c>
      <c r="E35" s="586">
        <v>4</v>
      </c>
      <c r="F35" s="190"/>
      <c r="G35" s="624"/>
      <c r="H35" s="625"/>
      <c r="I35" s="583"/>
      <c r="J35" s="464"/>
      <c r="K35" s="238"/>
      <c r="L35" s="190"/>
      <c r="M35" s="190"/>
      <c r="N35" s="190"/>
      <c r="O35" s="190"/>
      <c r="P35" s="239"/>
    </row>
    <row r="36" spans="1:16" s="232" customFormat="1" ht="30.75" customHeight="1">
      <c r="A36" s="357">
        <v>17</v>
      </c>
      <c r="B36" s="379" t="s">
        <v>1253</v>
      </c>
      <c r="C36" s="449" t="s">
        <v>1298</v>
      </c>
      <c r="D36" s="361" t="s">
        <v>1800</v>
      </c>
      <c r="E36" s="361">
        <v>6</v>
      </c>
      <c r="F36" s="183"/>
      <c r="G36" s="429"/>
      <c r="H36" s="430"/>
      <c r="I36" s="183"/>
      <c r="J36" s="336"/>
      <c r="K36" s="230"/>
      <c r="L36" s="183"/>
      <c r="M36" s="183"/>
      <c r="N36" s="183"/>
      <c r="O36" s="183"/>
      <c r="P36" s="231"/>
    </row>
    <row r="37" spans="1:16" s="232" customFormat="1" ht="30.75" customHeight="1">
      <c r="A37" s="357">
        <v>18</v>
      </c>
      <c r="B37" s="379" t="s">
        <v>1255</v>
      </c>
      <c r="C37" s="449" t="s">
        <v>1299</v>
      </c>
      <c r="D37" s="361" t="s">
        <v>1800</v>
      </c>
      <c r="E37" s="361">
        <v>4</v>
      </c>
      <c r="F37" s="183"/>
      <c r="G37" s="429"/>
      <c r="H37" s="430"/>
      <c r="I37" s="356"/>
      <c r="J37" s="336"/>
      <c r="K37" s="230"/>
      <c r="L37" s="183"/>
      <c r="M37" s="183"/>
      <c r="N37" s="183"/>
      <c r="O37" s="183"/>
      <c r="P37" s="231"/>
    </row>
    <row r="38" spans="1:16" s="232" customFormat="1" ht="30.75" customHeight="1">
      <c r="A38" s="357">
        <v>19</v>
      </c>
      <c r="B38" s="379" t="s">
        <v>1255</v>
      </c>
      <c r="C38" s="449" t="s">
        <v>1300</v>
      </c>
      <c r="D38" s="361" t="s">
        <v>1800</v>
      </c>
      <c r="E38" s="361">
        <v>2</v>
      </c>
      <c r="F38" s="183"/>
      <c r="G38" s="429"/>
      <c r="H38" s="430"/>
      <c r="I38" s="356"/>
      <c r="J38" s="336"/>
      <c r="K38" s="230"/>
      <c r="L38" s="183"/>
      <c r="M38" s="183"/>
      <c r="N38" s="183"/>
      <c r="O38" s="183"/>
      <c r="P38" s="231"/>
    </row>
    <row r="39" spans="1:16" s="232" customFormat="1" ht="57" customHeight="1">
      <c r="A39" s="357">
        <v>20</v>
      </c>
      <c r="B39" s="379" t="s">
        <v>1256</v>
      </c>
      <c r="C39" s="449" t="s">
        <v>1301</v>
      </c>
      <c r="D39" s="361" t="s">
        <v>1800</v>
      </c>
      <c r="E39" s="361">
        <v>7</v>
      </c>
      <c r="F39" s="183"/>
      <c r="G39" s="429"/>
      <c r="H39" s="430"/>
      <c r="I39" s="356"/>
      <c r="J39" s="183"/>
      <c r="K39" s="230"/>
      <c r="L39" s="183"/>
      <c r="M39" s="183"/>
      <c r="N39" s="183"/>
      <c r="O39" s="183"/>
      <c r="P39" s="231"/>
    </row>
    <row r="40" spans="1:16" s="232" customFormat="1" ht="57" customHeight="1">
      <c r="A40" s="357">
        <v>21</v>
      </c>
      <c r="B40" s="379" t="s">
        <v>1135</v>
      </c>
      <c r="C40" s="449" t="s">
        <v>1302</v>
      </c>
      <c r="D40" s="361" t="s">
        <v>1800</v>
      </c>
      <c r="E40" s="361">
        <v>7</v>
      </c>
      <c r="F40" s="183"/>
      <c r="G40" s="429"/>
      <c r="H40" s="430"/>
      <c r="I40" s="356"/>
      <c r="J40" s="336"/>
      <c r="K40" s="230"/>
      <c r="L40" s="183"/>
      <c r="M40" s="183"/>
      <c r="N40" s="183"/>
      <c r="O40" s="183"/>
      <c r="P40" s="231"/>
    </row>
    <row r="41" spans="1:16" s="232" customFormat="1" ht="57" customHeight="1">
      <c r="A41" s="357">
        <v>22</v>
      </c>
      <c r="B41" s="379" t="s">
        <v>1255</v>
      </c>
      <c r="C41" s="449" t="s">
        <v>1303</v>
      </c>
      <c r="D41" s="361" t="s">
        <v>1800</v>
      </c>
      <c r="E41" s="361">
        <v>7</v>
      </c>
      <c r="F41" s="367"/>
      <c r="G41" s="435"/>
      <c r="H41" s="430"/>
      <c r="I41" s="356"/>
      <c r="J41" s="336"/>
      <c r="K41" s="230"/>
      <c r="L41" s="183"/>
      <c r="M41" s="183"/>
      <c r="N41" s="183"/>
      <c r="O41" s="183"/>
      <c r="P41" s="231"/>
    </row>
    <row r="42" spans="1:16" s="232" customFormat="1" ht="33.75" customHeight="1">
      <c r="A42" s="357">
        <v>23</v>
      </c>
      <c r="B42" s="379" t="s">
        <v>1280</v>
      </c>
      <c r="C42" s="449" t="s">
        <v>1281</v>
      </c>
      <c r="D42" s="361"/>
      <c r="E42" s="361"/>
      <c r="F42" s="367"/>
      <c r="G42" s="435"/>
      <c r="H42" s="430"/>
      <c r="I42" s="356"/>
      <c r="J42" s="183"/>
      <c r="K42" s="230"/>
      <c r="L42" s="183"/>
      <c r="M42" s="183"/>
      <c r="N42" s="183"/>
      <c r="O42" s="183"/>
      <c r="P42" s="231"/>
    </row>
    <row r="43" spans="1:16" s="232" customFormat="1" ht="18.75" customHeight="1">
      <c r="A43" s="357"/>
      <c r="B43" s="379"/>
      <c r="C43" s="449" t="s">
        <v>1282</v>
      </c>
      <c r="D43" s="361" t="s">
        <v>1800</v>
      </c>
      <c r="E43" s="361">
        <v>10</v>
      </c>
      <c r="F43" s="367"/>
      <c r="G43" s="435"/>
      <c r="H43" s="430"/>
      <c r="I43" s="356"/>
      <c r="J43" s="183"/>
      <c r="K43" s="230"/>
      <c r="L43" s="183"/>
      <c r="M43" s="183"/>
      <c r="N43" s="183"/>
      <c r="O43" s="183"/>
      <c r="P43" s="231"/>
    </row>
    <row r="44" spans="1:16" s="232" customFormat="1" ht="30" customHeight="1">
      <c r="A44" s="357">
        <v>24</v>
      </c>
      <c r="B44" s="379" t="s">
        <v>1283</v>
      </c>
      <c r="C44" s="449" t="s">
        <v>1284</v>
      </c>
      <c r="D44" s="361" t="s">
        <v>1800</v>
      </c>
      <c r="E44" s="361">
        <v>17</v>
      </c>
      <c r="F44" s="367"/>
      <c r="G44" s="435"/>
      <c r="H44" s="430"/>
      <c r="I44" s="356"/>
      <c r="J44" s="183"/>
      <c r="K44" s="230"/>
      <c r="L44" s="183"/>
      <c r="M44" s="183"/>
      <c r="N44" s="183"/>
      <c r="O44" s="183"/>
      <c r="P44" s="231"/>
    </row>
    <row r="45" spans="1:16" s="232" customFormat="1" ht="33" customHeight="1">
      <c r="A45" s="357"/>
      <c r="B45" s="379"/>
      <c r="C45" s="449" t="s">
        <v>1152</v>
      </c>
      <c r="D45" s="361"/>
      <c r="E45" s="361"/>
      <c r="F45" s="367"/>
      <c r="G45" s="435"/>
      <c r="H45" s="430"/>
      <c r="I45" s="356"/>
      <c r="J45" s="183"/>
      <c r="K45" s="230"/>
      <c r="L45" s="183"/>
      <c r="M45" s="183"/>
      <c r="N45" s="183"/>
      <c r="O45" s="183"/>
      <c r="P45" s="231"/>
    </row>
    <row r="46" spans="1:16" s="232" customFormat="1" ht="18.75" customHeight="1">
      <c r="A46" s="357">
        <v>25</v>
      </c>
      <c r="B46" s="379" t="s">
        <v>1153</v>
      </c>
      <c r="C46" s="449" t="s">
        <v>1154</v>
      </c>
      <c r="D46" s="361" t="s">
        <v>1155</v>
      </c>
      <c r="E46" s="361">
        <v>4</v>
      </c>
      <c r="F46" s="356"/>
      <c r="G46" s="435"/>
      <c r="H46" s="430"/>
      <c r="I46" s="356"/>
      <c r="J46" s="336"/>
      <c r="K46" s="230"/>
      <c r="L46" s="183"/>
      <c r="M46" s="183"/>
      <c r="N46" s="183"/>
      <c r="O46" s="183"/>
      <c r="P46" s="231"/>
    </row>
    <row r="47" spans="1:16" s="232" customFormat="1" ht="18.75" customHeight="1">
      <c r="A47" s="357">
        <v>26</v>
      </c>
      <c r="B47" s="379" t="s">
        <v>1156</v>
      </c>
      <c r="C47" s="449" t="s">
        <v>1157</v>
      </c>
      <c r="D47" s="361" t="s">
        <v>1155</v>
      </c>
      <c r="E47" s="360">
        <v>12</v>
      </c>
      <c r="F47" s="367"/>
      <c r="G47" s="435"/>
      <c r="H47" s="430"/>
      <c r="I47" s="356"/>
      <c r="J47" s="336"/>
      <c r="K47" s="230"/>
      <c r="L47" s="183"/>
      <c r="M47" s="183"/>
      <c r="N47" s="183"/>
      <c r="O47" s="183"/>
      <c r="P47" s="231"/>
    </row>
    <row r="48" spans="1:16" s="232" customFormat="1" ht="18.75" customHeight="1">
      <c r="A48" s="357">
        <v>27</v>
      </c>
      <c r="B48" s="379" t="s">
        <v>1158</v>
      </c>
      <c r="C48" s="449" t="s">
        <v>1273</v>
      </c>
      <c r="D48" s="361" t="s">
        <v>1155</v>
      </c>
      <c r="E48" s="360">
        <v>2</v>
      </c>
      <c r="F48" s="367"/>
      <c r="G48" s="435"/>
      <c r="H48" s="430"/>
      <c r="I48" s="356"/>
      <c r="J48" s="336"/>
      <c r="K48" s="230"/>
      <c r="L48" s="183"/>
      <c r="M48" s="183"/>
      <c r="N48" s="183"/>
      <c r="O48" s="183"/>
      <c r="P48" s="231"/>
    </row>
    <row r="49" spans="1:16" s="232" customFormat="1" ht="18.75" customHeight="1">
      <c r="A49" s="578">
        <v>28</v>
      </c>
      <c r="B49" s="579" t="s">
        <v>1158</v>
      </c>
      <c r="C49" s="628" t="s">
        <v>1304</v>
      </c>
      <c r="D49" s="586" t="s">
        <v>1155</v>
      </c>
      <c r="E49" s="585">
        <v>2</v>
      </c>
      <c r="F49" s="601"/>
      <c r="G49" s="629"/>
      <c r="H49" s="625"/>
      <c r="I49" s="583"/>
      <c r="J49" s="464"/>
      <c r="K49" s="238"/>
      <c r="L49" s="190"/>
      <c r="M49" s="190"/>
      <c r="N49" s="190"/>
      <c r="O49" s="190"/>
      <c r="P49" s="239"/>
    </row>
    <row r="50" spans="1:16" s="232" customFormat="1" ht="34.5" customHeight="1">
      <c r="A50" s="357">
        <v>29</v>
      </c>
      <c r="B50" s="379" t="s">
        <v>1161</v>
      </c>
      <c r="C50" s="449" t="s">
        <v>1162</v>
      </c>
      <c r="D50" s="361" t="s">
        <v>1610</v>
      </c>
      <c r="E50" s="360">
        <v>50</v>
      </c>
      <c r="F50" s="183"/>
      <c r="G50" s="429"/>
      <c r="H50" s="430"/>
      <c r="I50" s="356"/>
      <c r="J50" s="183"/>
      <c r="K50" s="230"/>
      <c r="L50" s="183"/>
      <c r="M50" s="183"/>
      <c r="N50" s="183"/>
      <c r="O50" s="183"/>
      <c r="P50" s="231"/>
    </row>
    <row r="51" spans="1:16" s="232" customFormat="1" ht="18.75" customHeight="1">
      <c r="A51" s="357">
        <v>30</v>
      </c>
      <c r="B51" s="379" t="s">
        <v>1285</v>
      </c>
      <c r="C51" s="449" t="s">
        <v>1286</v>
      </c>
      <c r="D51" s="361" t="s">
        <v>1800</v>
      </c>
      <c r="E51" s="360">
        <v>1</v>
      </c>
      <c r="F51" s="183"/>
      <c r="G51" s="429"/>
      <c r="H51" s="430"/>
      <c r="I51" s="356"/>
      <c r="J51" s="183"/>
      <c r="K51" s="230"/>
      <c r="L51" s="183"/>
      <c r="M51" s="183"/>
      <c r="N51" s="183"/>
      <c r="O51" s="183"/>
      <c r="P51" s="231"/>
    </row>
    <row r="52" spans="1:16" s="232" customFormat="1" ht="32.25" customHeight="1">
      <c r="A52" s="357">
        <v>31</v>
      </c>
      <c r="B52" s="379" t="s">
        <v>1287</v>
      </c>
      <c r="C52" s="449" t="s">
        <v>1288</v>
      </c>
      <c r="D52" s="361" t="s">
        <v>1800</v>
      </c>
      <c r="E52" s="361">
        <v>18</v>
      </c>
      <c r="F52" s="183"/>
      <c r="G52" s="429"/>
      <c r="H52" s="430"/>
      <c r="I52" s="356"/>
      <c r="J52" s="183"/>
      <c r="K52" s="230"/>
      <c r="L52" s="183"/>
      <c r="M52" s="183"/>
      <c r="N52" s="183"/>
      <c r="O52" s="183"/>
      <c r="P52" s="231"/>
    </row>
    <row r="53" spans="1:16" s="232" customFormat="1" ht="18.75" customHeight="1" thickBot="1">
      <c r="A53" s="357">
        <v>32</v>
      </c>
      <c r="B53" s="379" t="s">
        <v>1266</v>
      </c>
      <c r="C53" s="449" t="s">
        <v>1267</v>
      </c>
      <c r="D53" s="361" t="s">
        <v>1800</v>
      </c>
      <c r="E53" s="361">
        <v>4</v>
      </c>
      <c r="F53" s="183"/>
      <c r="G53" s="429"/>
      <c r="H53" s="430"/>
      <c r="I53" s="356"/>
      <c r="J53" s="336"/>
      <c r="K53" s="230"/>
      <c r="L53" s="183"/>
      <c r="M53" s="183"/>
      <c r="N53" s="183"/>
      <c r="O53" s="183"/>
      <c r="P53" s="231"/>
    </row>
    <row r="54" spans="1:24" s="210" customFormat="1" ht="18" customHeight="1" thickBot="1">
      <c r="A54" s="240"/>
      <c r="B54" s="769" t="s">
        <v>145</v>
      </c>
      <c r="C54" s="769"/>
      <c r="D54" s="242" t="s">
        <v>142</v>
      </c>
      <c r="E54" s="243"/>
      <c r="F54" s="244"/>
      <c r="G54" s="244"/>
      <c r="H54" s="244"/>
      <c r="I54" s="244"/>
      <c r="J54" s="244"/>
      <c r="K54" s="244"/>
      <c r="L54" s="244">
        <f>SUM(L18:L53)</f>
        <v>0</v>
      </c>
      <c r="M54" s="245">
        <f>SUM(M18:M53)</f>
        <v>0</v>
      </c>
      <c r="N54" s="245">
        <f>SUM(N18:N53)</f>
        <v>0</v>
      </c>
      <c r="O54" s="244">
        <f>SUM(O18:O53)</f>
        <v>0</v>
      </c>
      <c r="P54" s="256">
        <f>SUM(P18:P53)</f>
        <v>0</v>
      </c>
      <c r="Q54" s="232"/>
      <c r="R54" s="232"/>
      <c r="S54" s="232"/>
      <c r="T54" s="232"/>
      <c r="U54" s="232"/>
      <c r="V54" s="232"/>
      <c r="W54" s="232"/>
      <c r="X54" s="232"/>
    </row>
    <row r="55" spans="1:24" s="210" customFormat="1" ht="15" customHeight="1" thickBot="1">
      <c r="A55" s="246"/>
      <c r="B55" s="247"/>
      <c r="C55" s="247" t="s">
        <v>146</v>
      </c>
      <c r="D55" s="248" t="s">
        <v>147</v>
      </c>
      <c r="E55" s="249"/>
      <c r="F55" s="247"/>
      <c r="G55" s="247"/>
      <c r="H55" s="247"/>
      <c r="I55" s="247"/>
      <c r="J55" s="247"/>
      <c r="K55" s="247"/>
      <c r="L55" s="227"/>
      <c r="M55" s="234"/>
      <c r="N55" s="234">
        <f>ROUND(N54*0.05,2)</f>
        <v>0</v>
      </c>
      <c r="O55" s="183"/>
      <c r="P55" s="257">
        <f>SUM(N55:O55)</f>
        <v>0</v>
      </c>
      <c r="Q55" s="232"/>
      <c r="R55" s="232"/>
      <c r="S55" s="232"/>
      <c r="T55" s="232"/>
      <c r="U55" s="232"/>
      <c r="V55" s="232"/>
      <c r="W55" s="232"/>
      <c r="X55" s="232"/>
    </row>
    <row r="56" spans="1:24" s="210" customFormat="1" ht="17.25" customHeight="1" thickBot="1">
      <c r="A56" s="250"/>
      <c r="B56" s="251"/>
      <c r="C56" s="241" t="s">
        <v>141</v>
      </c>
      <c r="D56" s="252" t="s">
        <v>142</v>
      </c>
      <c r="E56" s="253"/>
      <c r="F56" s="251"/>
      <c r="G56" s="251"/>
      <c r="H56" s="251"/>
      <c r="I56" s="251"/>
      <c r="J56" s="251"/>
      <c r="K56" s="251"/>
      <c r="L56" s="244">
        <f>SUM(L54)</f>
        <v>0</v>
      </c>
      <c r="M56" s="245">
        <f>SUM(M54)</f>
        <v>0</v>
      </c>
      <c r="N56" s="245">
        <f>SUM(N54:N55)</f>
        <v>0</v>
      </c>
      <c r="O56" s="245">
        <f>SUM(O54)</f>
        <v>0</v>
      </c>
      <c r="P56" s="258">
        <f>P54+P55</f>
        <v>0</v>
      </c>
      <c r="Q56" s="232"/>
      <c r="R56" s="232"/>
      <c r="S56" s="232"/>
      <c r="T56" s="232"/>
      <c r="U56" s="232"/>
      <c r="V56" s="232"/>
      <c r="W56" s="232"/>
      <c r="X56" s="232"/>
    </row>
    <row r="57" spans="1:24" s="210" customFormat="1" ht="18" customHeight="1">
      <c r="A57" s="254"/>
      <c r="B57" s="254"/>
      <c r="C57" s="254"/>
      <c r="D57" s="254"/>
      <c r="E57" s="254"/>
      <c r="F57" s="254"/>
      <c r="G57" s="254"/>
      <c r="H57" s="254"/>
      <c r="I57" s="254"/>
      <c r="J57" s="254"/>
      <c r="K57" s="254"/>
      <c r="L57" s="254"/>
      <c r="M57" s="254"/>
      <c r="N57" s="254"/>
      <c r="O57" s="254"/>
      <c r="P57" s="254"/>
      <c r="Q57" s="232"/>
      <c r="R57" s="232"/>
      <c r="S57" s="232"/>
      <c r="T57" s="232"/>
      <c r="U57" s="232"/>
      <c r="V57" s="232"/>
      <c r="W57" s="232"/>
      <c r="X57" s="232"/>
    </row>
    <row r="58" spans="1:24" s="210" customFormat="1" ht="18" customHeight="1">
      <c r="A58" s="254"/>
      <c r="B58" s="254"/>
      <c r="C58" s="254"/>
      <c r="D58" s="254"/>
      <c r="E58" s="254"/>
      <c r="F58" s="254"/>
      <c r="G58" s="254"/>
      <c r="H58" s="254"/>
      <c r="I58" s="254"/>
      <c r="J58" s="254"/>
      <c r="K58" s="254"/>
      <c r="L58" s="254"/>
      <c r="M58" s="254"/>
      <c r="N58" s="254"/>
      <c r="O58" s="254"/>
      <c r="P58" s="254"/>
      <c r="Q58" s="232"/>
      <c r="R58" s="232"/>
      <c r="S58" s="232"/>
      <c r="T58" s="232"/>
      <c r="U58" s="232"/>
      <c r="V58" s="232"/>
      <c r="W58" s="232"/>
      <c r="X58" s="232"/>
    </row>
    <row r="59" spans="1:24" s="210" customFormat="1" ht="15" customHeight="1">
      <c r="A59" s="212"/>
      <c r="B59" s="696" t="s">
        <v>2191</v>
      </c>
      <c r="C59" s="254"/>
      <c r="D59" s="254"/>
      <c r="E59" s="254"/>
      <c r="F59" s="254"/>
      <c r="G59" s="254"/>
      <c r="H59" s="254"/>
      <c r="I59" s="254"/>
      <c r="J59" s="254"/>
      <c r="K59" s="254"/>
      <c r="L59" s="254"/>
      <c r="M59" s="254"/>
      <c r="N59" s="254"/>
      <c r="O59" s="254"/>
      <c r="P59" s="254"/>
      <c r="Q59" s="232"/>
      <c r="R59" s="232"/>
      <c r="S59" s="232"/>
      <c r="T59" s="232"/>
      <c r="U59" s="232"/>
      <c r="V59" s="232"/>
      <c r="W59" s="232"/>
      <c r="X59" s="232"/>
    </row>
    <row r="60" spans="1:24" s="210" customFormat="1" ht="13.5" customHeight="1">
      <c r="A60" s="212"/>
      <c r="B60" s="255"/>
      <c r="C60" s="255"/>
      <c r="D60" s="212"/>
      <c r="E60" s="212"/>
      <c r="F60" s="212"/>
      <c r="G60" s="212"/>
      <c r="H60" s="212"/>
      <c r="I60" s="212"/>
      <c r="J60" s="212"/>
      <c r="K60" s="212"/>
      <c r="L60" s="212"/>
      <c r="M60" s="212"/>
      <c r="N60" s="212"/>
      <c r="O60" s="212"/>
      <c r="P60" s="212"/>
      <c r="Q60" s="232"/>
      <c r="R60" s="232"/>
      <c r="S60" s="232"/>
      <c r="T60" s="232"/>
      <c r="U60" s="232"/>
      <c r="V60" s="232"/>
      <c r="W60" s="232"/>
      <c r="X60" s="232"/>
    </row>
    <row r="61" spans="1:24" s="210" customFormat="1" ht="15" customHeight="1">
      <c r="A61" s="212"/>
      <c r="B61" s="255" t="s">
        <v>1517</v>
      </c>
      <c r="C61" s="255"/>
      <c r="D61" s="212"/>
      <c r="E61" s="212"/>
      <c r="F61" s="212"/>
      <c r="G61" s="212"/>
      <c r="H61" s="212"/>
      <c r="I61" s="212"/>
      <c r="J61" s="212"/>
      <c r="K61" s="212"/>
      <c r="L61" s="212"/>
      <c r="M61" s="212"/>
      <c r="N61" s="212"/>
      <c r="O61" s="212"/>
      <c r="P61" s="212"/>
      <c r="Q61" s="232"/>
      <c r="R61" s="232"/>
      <c r="S61" s="232"/>
      <c r="T61" s="232"/>
      <c r="U61" s="232"/>
      <c r="V61" s="232"/>
      <c r="W61" s="232"/>
      <c r="X61" s="232"/>
    </row>
    <row r="62" spans="1:24" s="210" customFormat="1" ht="18" customHeight="1">
      <c r="A62" s="254"/>
      <c r="B62" s="254"/>
      <c r="C62" s="254"/>
      <c r="D62" s="254"/>
      <c r="E62" s="254"/>
      <c r="F62" s="254"/>
      <c r="G62" s="254"/>
      <c r="H62" s="254"/>
      <c r="I62" s="254"/>
      <c r="J62" s="254"/>
      <c r="K62" s="254"/>
      <c r="L62" s="254"/>
      <c r="M62" s="254"/>
      <c r="N62" s="254"/>
      <c r="O62" s="254"/>
      <c r="P62" s="254"/>
      <c r="Q62" s="232"/>
      <c r="R62" s="232"/>
      <c r="S62" s="232"/>
      <c r="T62" s="232"/>
      <c r="U62" s="232"/>
      <c r="V62" s="232"/>
      <c r="W62" s="232"/>
      <c r="X62" s="232"/>
    </row>
    <row r="63" spans="1:24" s="210" customFormat="1" ht="18" customHeight="1">
      <c r="A63" s="212"/>
      <c r="B63" s="254"/>
      <c r="C63" s="254"/>
      <c r="D63" s="254"/>
      <c r="E63" s="254"/>
      <c r="F63" s="254"/>
      <c r="G63" s="254"/>
      <c r="H63" s="254"/>
      <c r="I63" s="254"/>
      <c r="J63" s="254"/>
      <c r="K63" s="254"/>
      <c r="L63" s="254"/>
      <c r="M63" s="254"/>
      <c r="N63" s="254"/>
      <c r="O63" s="254"/>
      <c r="P63" s="254"/>
      <c r="Q63" s="232"/>
      <c r="R63" s="232"/>
      <c r="S63" s="232"/>
      <c r="T63" s="232"/>
      <c r="U63" s="232"/>
      <c r="V63" s="232"/>
      <c r="W63" s="232"/>
      <c r="X63" s="232"/>
    </row>
    <row r="64" spans="1:24" s="210" customFormat="1" ht="18" customHeight="1">
      <c r="A64" s="212"/>
      <c r="B64" s="255"/>
      <c r="C64" s="255"/>
      <c r="D64" s="212"/>
      <c r="E64" s="212"/>
      <c r="F64" s="212"/>
      <c r="G64" s="212"/>
      <c r="H64" s="212"/>
      <c r="I64" s="212"/>
      <c r="J64" s="212"/>
      <c r="K64" s="212"/>
      <c r="L64" s="212"/>
      <c r="M64" s="212"/>
      <c r="N64" s="212"/>
      <c r="O64" s="212"/>
      <c r="P64" s="212"/>
      <c r="Q64" s="232"/>
      <c r="R64" s="232"/>
      <c r="S64" s="232"/>
      <c r="T64" s="232"/>
      <c r="U64" s="232"/>
      <c r="V64" s="232"/>
      <c r="W64" s="232"/>
      <c r="X64" s="232"/>
    </row>
    <row r="65" spans="1:24" s="210" customFormat="1" ht="18" customHeight="1">
      <c r="A65" s="212"/>
      <c r="B65" s="212"/>
      <c r="C65" s="212"/>
      <c r="D65" s="212"/>
      <c r="E65" s="212"/>
      <c r="F65" s="212"/>
      <c r="G65" s="212"/>
      <c r="H65" s="212"/>
      <c r="I65" s="212"/>
      <c r="J65" s="212"/>
      <c r="K65" s="212"/>
      <c r="L65" s="212"/>
      <c r="M65" s="212"/>
      <c r="N65" s="212"/>
      <c r="O65" s="212"/>
      <c r="P65" s="212"/>
      <c r="Q65" s="232"/>
      <c r="R65" s="232"/>
      <c r="S65" s="232"/>
      <c r="T65" s="232"/>
      <c r="U65" s="232"/>
      <c r="V65" s="232"/>
      <c r="W65" s="232"/>
      <c r="X65" s="232"/>
    </row>
    <row r="66" spans="1:24" s="210" customFormat="1" ht="18" customHeight="1">
      <c r="A66" s="212"/>
      <c r="B66" s="212"/>
      <c r="C66" s="212"/>
      <c r="D66" s="212"/>
      <c r="E66" s="212"/>
      <c r="F66" s="212"/>
      <c r="G66" s="212"/>
      <c r="H66" s="212"/>
      <c r="I66" s="212"/>
      <c r="J66" s="212"/>
      <c r="K66" s="212"/>
      <c r="L66" s="212"/>
      <c r="M66" s="212"/>
      <c r="N66" s="212"/>
      <c r="O66" s="212"/>
      <c r="P66" s="212"/>
      <c r="Q66" s="232"/>
      <c r="R66" s="232"/>
      <c r="S66" s="232"/>
      <c r="T66" s="232"/>
      <c r="U66" s="232"/>
      <c r="V66" s="232"/>
      <c r="W66" s="232"/>
      <c r="X66" s="232"/>
    </row>
    <row r="67" spans="1:24" s="210" customFormat="1" ht="18" customHeight="1">
      <c r="A67" s="212"/>
      <c r="B67" s="212"/>
      <c r="C67" s="212"/>
      <c r="D67" s="212"/>
      <c r="E67" s="212"/>
      <c r="F67" s="212"/>
      <c r="G67" s="212"/>
      <c r="H67" s="212"/>
      <c r="I67" s="212"/>
      <c r="J67" s="212"/>
      <c r="K67" s="212"/>
      <c r="L67" s="212"/>
      <c r="M67" s="212"/>
      <c r="N67" s="212"/>
      <c r="O67" s="212"/>
      <c r="P67" s="212"/>
      <c r="Q67" s="232"/>
      <c r="R67" s="232"/>
      <c r="S67" s="232"/>
      <c r="T67" s="232"/>
      <c r="U67" s="232"/>
      <c r="V67" s="232"/>
      <c r="W67" s="232"/>
      <c r="X67" s="232"/>
    </row>
    <row r="68" spans="17:24" s="210" customFormat="1" ht="18" customHeight="1">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s="210" customFormat="1" ht="14.25">
      <c r="Q87" s="232"/>
      <c r="R87" s="232"/>
      <c r="S87" s="232"/>
      <c r="T87" s="232"/>
      <c r="U87" s="232"/>
      <c r="V87" s="232"/>
      <c r="W87" s="232"/>
      <c r="X87" s="232"/>
    </row>
    <row r="88" spans="17:24" s="210" customFormat="1" ht="14.25">
      <c r="Q88" s="232"/>
      <c r="R88" s="232"/>
      <c r="S88" s="232"/>
      <c r="T88" s="232"/>
      <c r="U88" s="232"/>
      <c r="V88" s="232"/>
      <c r="W88" s="232"/>
      <c r="X88" s="232"/>
    </row>
    <row r="89" spans="17:24" s="210" customFormat="1" ht="14.25">
      <c r="Q89" s="232"/>
      <c r="R89" s="232"/>
      <c r="S89" s="232"/>
      <c r="T89" s="232"/>
      <c r="U89" s="232"/>
      <c r="V89" s="232"/>
      <c r="W89" s="232"/>
      <c r="X89" s="232"/>
    </row>
    <row r="90" spans="17:24" s="210" customFormat="1" ht="14.25">
      <c r="Q90" s="232"/>
      <c r="R90" s="232"/>
      <c r="S90" s="232"/>
      <c r="T90" s="232"/>
      <c r="U90" s="232"/>
      <c r="V90" s="232"/>
      <c r="W90" s="232"/>
      <c r="X90" s="232"/>
    </row>
    <row r="91" spans="17:24" s="210" customFormat="1" ht="14.25">
      <c r="Q91" s="232"/>
      <c r="R91" s="232"/>
      <c r="S91" s="232"/>
      <c r="T91" s="232"/>
      <c r="U91" s="232"/>
      <c r="V91" s="232"/>
      <c r="W91" s="232"/>
      <c r="X91" s="232"/>
    </row>
    <row r="92" spans="17:24" s="210" customFormat="1" ht="14.25">
      <c r="Q92" s="232"/>
      <c r="R92" s="232"/>
      <c r="S92" s="232"/>
      <c r="T92" s="232"/>
      <c r="U92" s="232"/>
      <c r="V92" s="232"/>
      <c r="W92" s="232"/>
      <c r="X92" s="232"/>
    </row>
    <row r="93" spans="17:24" s="210" customFormat="1" ht="14.25">
      <c r="Q93" s="232"/>
      <c r="R93" s="232"/>
      <c r="S93" s="232"/>
      <c r="T93" s="232"/>
      <c r="U93" s="232"/>
      <c r="V93" s="232"/>
      <c r="W93" s="232"/>
      <c r="X93" s="232"/>
    </row>
    <row r="94" spans="17:24" s="210" customFormat="1" ht="14.25">
      <c r="Q94" s="232"/>
      <c r="R94" s="232"/>
      <c r="S94" s="232"/>
      <c r="T94" s="232"/>
      <c r="U94" s="232"/>
      <c r="V94" s="232"/>
      <c r="W94" s="232"/>
      <c r="X94" s="232"/>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row r="232" spans="17:24" ht="12.75">
      <c r="Q232" s="221"/>
      <c r="R232" s="221"/>
      <c r="S232" s="221"/>
      <c r="T232" s="221"/>
      <c r="U232" s="221"/>
      <c r="V232" s="221"/>
      <c r="W232" s="221"/>
      <c r="X232" s="221"/>
    </row>
    <row r="233" spans="17:24" ht="12.75">
      <c r="Q233" s="221"/>
      <c r="R233" s="221"/>
      <c r="S233" s="221"/>
      <c r="T233" s="221"/>
      <c r="U233" s="221"/>
      <c r="V233" s="221"/>
      <c r="W233" s="221"/>
      <c r="X233" s="221"/>
    </row>
    <row r="234" spans="17:24" ht="12.75">
      <c r="Q234" s="221"/>
      <c r="R234" s="221"/>
      <c r="S234" s="221"/>
      <c r="T234" s="221"/>
      <c r="U234" s="221"/>
      <c r="V234" s="221"/>
      <c r="W234" s="221"/>
      <c r="X234" s="221"/>
    </row>
    <row r="235" spans="17:24" ht="12.75">
      <c r="Q235" s="221"/>
      <c r="R235" s="221"/>
      <c r="S235" s="221"/>
      <c r="T235" s="221"/>
      <c r="U235" s="221"/>
      <c r="V235" s="221"/>
      <c r="W235" s="221"/>
      <c r="X235" s="221"/>
    </row>
    <row r="236" spans="17:24" ht="12.75">
      <c r="Q236" s="221"/>
      <c r="R236" s="221"/>
      <c r="S236" s="221"/>
      <c r="T236" s="221"/>
      <c r="U236" s="221"/>
      <c r="V236" s="221"/>
      <c r="W236" s="221"/>
      <c r="X236" s="221"/>
    </row>
    <row r="237" spans="17:24" ht="12.75">
      <c r="Q237" s="221"/>
      <c r="R237" s="221"/>
      <c r="S237" s="221"/>
      <c r="T237" s="221"/>
      <c r="U237" s="221"/>
      <c r="V237" s="221"/>
      <c r="W237" s="221"/>
      <c r="X237" s="221"/>
    </row>
  </sheetData>
  <sheetProtection/>
  <mergeCells count="24">
    <mergeCell ref="B54:C54"/>
    <mergeCell ref="C30:C31"/>
    <mergeCell ref="M13:M16"/>
    <mergeCell ref="N13:N16"/>
    <mergeCell ref="K13:K16"/>
    <mergeCell ref="L13:L16"/>
    <mergeCell ref="E12:E16"/>
    <mergeCell ref="F12:K12"/>
    <mergeCell ref="L12:P12"/>
    <mergeCell ref="F13:F16"/>
    <mergeCell ref="A3:P3"/>
    <mergeCell ref="A4:P4"/>
    <mergeCell ref="K6:N6"/>
    <mergeCell ref="O6:P6"/>
    <mergeCell ref="A12:A16"/>
    <mergeCell ref="B12:B16"/>
    <mergeCell ref="C12:C16"/>
    <mergeCell ref="D12:D16"/>
    <mergeCell ref="O13:O16"/>
    <mergeCell ref="P13:P16"/>
    <mergeCell ref="G13:G16"/>
    <mergeCell ref="H13:H16"/>
    <mergeCell ref="I13:I16"/>
    <mergeCell ref="J13:J16"/>
  </mergeCells>
  <printOptions/>
  <pageMargins left="0.19" right="0.15" top="1.15" bottom="0.58" header="0.79" footer="0.23"/>
  <pageSetup horizontalDpi="600" verticalDpi="600" orientation="landscape" paperSize="9" scale="90"/>
  <headerFooter alignWithMargins="0">
    <oddHeader>&amp;C&amp;8lapa &amp;P</oddHeader>
    <oddFooter>&amp;R&amp;8Lokālā tāme Nr.4-3</oddFooter>
  </headerFooter>
</worksheet>
</file>

<file path=xl/worksheets/sheet23.xml><?xml version="1.0" encoding="utf-8"?>
<worksheet xmlns="http://schemas.openxmlformats.org/spreadsheetml/2006/main" xmlns:r="http://schemas.openxmlformats.org/officeDocument/2006/relationships">
  <sheetPr>
    <tabColor indexed="13"/>
  </sheetPr>
  <dimension ref="A1:X229"/>
  <sheetViews>
    <sheetView zoomScale="75" zoomScaleNormal="75" workbookViewId="0" topLeftCell="A1">
      <selection activeCell="B5" sqref="B5"/>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1306</v>
      </c>
      <c r="B3" s="758"/>
      <c r="C3" s="758"/>
      <c r="D3" s="758"/>
      <c r="E3" s="758"/>
      <c r="F3" s="758"/>
      <c r="G3" s="758"/>
      <c r="H3" s="758"/>
      <c r="I3" s="758"/>
      <c r="J3" s="758"/>
      <c r="K3" s="758"/>
      <c r="L3" s="758"/>
      <c r="M3" s="758"/>
      <c r="N3" s="758"/>
      <c r="O3" s="758"/>
      <c r="P3" s="758"/>
    </row>
    <row r="4" spans="1:16" s="210" customFormat="1" ht="15">
      <c r="A4" s="759" t="s">
        <v>1307</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P48</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84"/>
      <c r="B18" s="399"/>
      <c r="C18" s="394"/>
      <c r="D18" s="400"/>
      <c r="E18" s="401"/>
      <c r="F18" s="335"/>
      <c r="G18" s="336"/>
      <c r="H18" s="337"/>
      <c r="I18" s="338"/>
      <c r="J18" s="336"/>
      <c r="K18" s="230"/>
      <c r="L18" s="183"/>
      <c r="M18" s="183"/>
      <c r="N18" s="183"/>
      <c r="O18" s="183"/>
      <c r="P18" s="231"/>
    </row>
    <row r="19" spans="1:16" s="232" customFormat="1" ht="30.75" customHeight="1">
      <c r="A19" s="396" t="s">
        <v>2025</v>
      </c>
      <c r="B19" s="407" t="s">
        <v>1117</v>
      </c>
      <c r="C19" s="417" t="s">
        <v>1118</v>
      </c>
      <c r="D19" s="339" t="s">
        <v>72</v>
      </c>
      <c r="E19" s="414">
        <v>246.5</v>
      </c>
      <c r="F19" s="336"/>
      <c r="G19" s="415"/>
      <c r="H19" s="416"/>
      <c r="I19" s="414"/>
      <c r="J19" s="416"/>
      <c r="K19" s="230"/>
      <c r="L19" s="183"/>
      <c r="M19" s="183"/>
      <c r="N19" s="183"/>
      <c r="O19" s="183"/>
      <c r="P19" s="231"/>
    </row>
    <row r="20" spans="1:16" s="232" customFormat="1" ht="30.75" customHeight="1">
      <c r="A20" s="396" t="s">
        <v>2037</v>
      </c>
      <c r="B20" s="421" t="s">
        <v>1119</v>
      </c>
      <c r="C20" s="417" t="s">
        <v>1120</v>
      </c>
      <c r="D20" s="339" t="s">
        <v>72</v>
      </c>
      <c r="E20" s="414">
        <v>4.3</v>
      </c>
      <c r="F20" s="416"/>
      <c r="G20" s="415"/>
      <c r="H20" s="416"/>
      <c r="I20" s="414"/>
      <c r="J20" s="416"/>
      <c r="K20" s="230"/>
      <c r="L20" s="183"/>
      <c r="M20" s="183"/>
      <c r="N20" s="183"/>
      <c r="O20" s="183"/>
      <c r="P20" s="231"/>
    </row>
    <row r="21" spans="1:16" s="232" customFormat="1" ht="30.75" customHeight="1">
      <c r="A21" s="396" t="s">
        <v>942</v>
      </c>
      <c r="B21" s="407" t="s">
        <v>1121</v>
      </c>
      <c r="C21" s="417" t="s">
        <v>1122</v>
      </c>
      <c r="D21" s="339" t="s">
        <v>72</v>
      </c>
      <c r="E21" s="414">
        <v>48.5</v>
      </c>
      <c r="F21" s="416"/>
      <c r="G21" s="415"/>
      <c r="H21" s="416"/>
      <c r="I21" s="414"/>
      <c r="J21" s="416"/>
      <c r="K21" s="230"/>
      <c r="L21" s="183"/>
      <c r="M21" s="183"/>
      <c r="N21" s="183"/>
      <c r="O21" s="183"/>
      <c r="P21" s="231"/>
    </row>
    <row r="22" spans="1:16" s="232" customFormat="1" ht="30.75" customHeight="1">
      <c r="A22" s="396" t="s">
        <v>957</v>
      </c>
      <c r="B22" s="407" t="s">
        <v>1123</v>
      </c>
      <c r="C22" s="417" t="s">
        <v>1124</v>
      </c>
      <c r="D22" s="339" t="s">
        <v>72</v>
      </c>
      <c r="E22" s="414">
        <v>4.3</v>
      </c>
      <c r="F22" s="416"/>
      <c r="G22" s="415"/>
      <c r="H22" s="416"/>
      <c r="I22" s="414"/>
      <c r="J22" s="416"/>
      <c r="K22" s="230"/>
      <c r="L22" s="183"/>
      <c r="M22" s="183"/>
      <c r="N22" s="183"/>
      <c r="O22" s="183"/>
      <c r="P22" s="231"/>
    </row>
    <row r="23" spans="1:16" s="232" customFormat="1" ht="30.75" customHeight="1">
      <c r="A23" s="396" t="s">
        <v>148</v>
      </c>
      <c r="B23" s="407" t="s">
        <v>1125</v>
      </c>
      <c r="C23" s="422" t="s">
        <v>1126</v>
      </c>
      <c r="D23" s="339" t="s">
        <v>72</v>
      </c>
      <c r="E23" s="414">
        <v>119</v>
      </c>
      <c r="F23" s="339"/>
      <c r="G23" s="415"/>
      <c r="H23" s="416"/>
      <c r="I23" s="414"/>
      <c r="J23" s="420"/>
      <c r="K23" s="230"/>
      <c r="L23" s="183"/>
      <c r="M23" s="183"/>
      <c r="N23" s="183"/>
      <c r="O23" s="183"/>
      <c r="P23" s="231"/>
    </row>
    <row r="24" spans="1:16" s="232" customFormat="1" ht="30.75" customHeight="1">
      <c r="A24" s="384" t="s">
        <v>959</v>
      </c>
      <c r="B24" s="399" t="s">
        <v>1127</v>
      </c>
      <c r="C24" s="423" t="s">
        <v>1128</v>
      </c>
      <c r="D24" s="380" t="s">
        <v>72</v>
      </c>
      <c r="E24" s="381" t="s">
        <v>503</v>
      </c>
      <c r="F24" s="348"/>
      <c r="G24" s="418"/>
      <c r="H24" s="419"/>
      <c r="I24" s="414"/>
      <c r="J24" s="420"/>
      <c r="K24" s="230"/>
      <c r="L24" s="183"/>
      <c r="M24" s="183"/>
      <c r="N24" s="183"/>
      <c r="O24" s="183"/>
      <c r="P24" s="231"/>
    </row>
    <row r="25" spans="1:16" s="232" customFormat="1" ht="46.5" customHeight="1">
      <c r="A25" s="384" t="s">
        <v>960</v>
      </c>
      <c r="B25" s="399" t="s">
        <v>1316</v>
      </c>
      <c r="C25" s="452" t="s">
        <v>1317</v>
      </c>
      <c r="D25" s="450" t="s">
        <v>144</v>
      </c>
      <c r="E25" s="451">
        <v>92</v>
      </c>
      <c r="F25" s="338"/>
      <c r="G25" s="418"/>
      <c r="H25" s="337"/>
      <c r="I25" s="338"/>
      <c r="J25" s="336"/>
      <c r="K25" s="230"/>
      <c r="L25" s="183"/>
      <c r="M25" s="183"/>
      <c r="N25" s="183"/>
      <c r="O25" s="183"/>
      <c r="P25" s="231"/>
    </row>
    <row r="26" spans="1:16" s="232" customFormat="1" ht="46.5" customHeight="1">
      <c r="A26" s="614" t="s">
        <v>962</v>
      </c>
      <c r="B26" s="589" t="s">
        <v>1318</v>
      </c>
      <c r="C26" s="630" t="s">
        <v>1319</v>
      </c>
      <c r="D26" s="631" t="s">
        <v>144</v>
      </c>
      <c r="E26" s="632">
        <v>170</v>
      </c>
      <c r="F26" s="466"/>
      <c r="G26" s="619"/>
      <c r="H26" s="465"/>
      <c r="I26" s="466"/>
      <c r="J26" s="464"/>
      <c r="K26" s="238"/>
      <c r="L26" s="190"/>
      <c r="M26" s="190"/>
      <c r="N26" s="190"/>
      <c r="O26" s="190"/>
      <c r="P26" s="239"/>
    </row>
    <row r="27" spans="1:16" s="232" customFormat="1" ht="30.75" customHeight="1">
      <c r="A27" s="384" t="s">
        <v>2051</v>
      </c>
      <c r="B27" s="399" t="s">
        <v>1320</v>
      </c>
      <c r="C27" s="452" t="s">
        <v>1321</v>
      </c>
      <c r="D27" s="450" t="s">
        <v>143</v>
      </c>
      <c r="E27" s="451">
        <v>2</v>
      </c>
      <c r="F27" s="338"/>
      <c r="G27" s="418"/>
      <c r="H27" s="337"/>
      <c r="I27" s="338"/>
      <c r="J27" s="336"/>
      <c r="K27" s="230"/>
      <c r="L27" s="183"/>
      <c r="M27" s="183"/>
      <c r="N27" s="183"/>
      <c r="O27" s="183"/>
      <c r="P27" s="231"/>
    </row>
    <row r="28" spans="1:16" s="232" customFormat="1" ht="30.75" customHeight="1">
      <c r="A28" s="384" t="s">
        <v>237</v>
      </c>
      <c r="B28" s="399" t="s">
        <v>1322</v>
      </c>
      <c r="C28" s="452" t="s">
        <v>1323</v>
      </c>
      <c r="D28" s="450" t="s">
        <v>143</v>
      </c>
      <c r="E28" s="451">
        <v>2</v>
      </c>
      <c r="F28" s="338"/>
      <c r="G28" s="418"/>
      <c r="H28" s="337"/>
      <c r="I28" s="338"/>
      <c r="J28" s="336"/>
      <c r="K28" s="230"/>
      <c r="L28" s="183"/>
      <c r="M28" s="183"/>
      <c r="N28" s="183"/>
      <c r="O28" s="183"/>
      <c r="P28" s="231"/>
    </row>
    <row r="29" spans="1:16" s="232" customFormat="1" ht="30.75" customHeight="1">
      <c r="A29" s="384" t="s">
        <v>2055</v>
      </c>
      <c r="B29" s="399" t="s">
        <v>1322</v>
      </c>
      <c r="C29" s="452" t="s">
        <v>1324</v>
      </c>
      <c r="D29" s="450" t="s">
        <v>143</v>
      </c>
      <c r="E29" s="451">
        <v>6</v>
      </c>
      <c r="F29" s="338"/>
      <c r="G29" s="418"/>
      <c r="H29" s="337"/>
      <c r="I29" s="338"/>
      <c r="J29" s="336"/>
      <c r="K29" s="230"/>
      <c r="L29" s="183"/>
      <c r="M29" s="183"/>
      <c r="N29" s="183"/>
      <c r="O29" s="183"/>
      <c r="P29" s="231"/>
    </row>
    <row r="30" spans="1:16" s="232" customFormat="1" ht="30.75" customHeight="1">
      <c r="A30" s="384" t="s">
        <v>2058</v>
      </c>
      <c r="B30" s="399" t="s">
        <v>1325</v>
      </c>
      <c r="C30" s="452" t="s">
        <v>1326</v>
      </c>
      <c r="D30" s="450" t="s">
        <v>143</v>
      </c>
      <c r="E30" s="451">
        <v>2</v>
      </c>
      <c r="F30" s="338"/>
      <c r="G30" s="418"/>
      <c r="H30" s="337"/>
      <c r="I30" s="338"/>
      <c r="J30" s="336"/>
      <c r="K30" s="230"/>
      <c r="L30" s="183"/>
      <c r="M30" s="183"/>
      <c r="N30" s="183"/>
      <c r="O30" s="183"/>
      <c r="P30" s="231"/>
    </row>
    <row r="31" spans="1:16" s="232" customFormat="1" ht="30.75" customHeight="1">
      <c r="A31" s="384" t="s">
        <v>2090</v>
      </c>
      <c r="B31" s="399" t="s">
        <v>1327</v>
      </c>
      <c r="C31" s="452" t="s">
        <v>1328</v>
      </c>
      <c r="D31" s="450" t="s">
        <v>143</v>
      </c>
      <c r="E31" s="451">
        <v>2</v>
      </c>
      <c r="F31" s="338"/>
      <c r="G31" s="418"/>
      <c r="H31" s="337"/>
      <c r="I31" s="338"/>
      <c r="J31" s="336"/>
      <c r="K31" s="230"/>
      <c r="L31" s="183"/>
      <c r="M31" s="183"/>
      <c r="N31" s="183"/>
      <c r="O31" s="183"/>
      <c r="P31" s="231"/>
    </row>
    <row r="32" spans="1:16" s="232" customFormat="1" ht="30.75" customHeight="1">
      <c r="A32" s="384" t="s">
        <v>2092</v>
      </c>
      <c r="B32" s="399" t="s">
        <v>1329</v>
      </c>
      <c r="C32" s="452" t="s">
        <v>1330</v>
      </c>
      <c r="D32" s="450" t="s">
        <v>143</v>
      </c>
      <c r="E32" s="451">
        <v>2</v>
      </c>
      <c r="F32" s="338"/>
      <c r="G32" s="418"/>
      <c r="H32" s="337"/>
      <c r="I32" s="338"/>
      <c r="J32" s="336"/>
      <c r="K32" s="230"/>
      <c r="L32" s="183"/>
      <c r="M32" s="183"/>
      <c r="N32" s="183"/>
      <c r="O32" s="183"/>
      <c r="P32" s="231"/>
    </row>
    <row r="33" spans="1:16" s="232" customFormat="1" ht="30.75" customHeight="1">
      <c r="A33" s="384" t="s">
        <v>2094</v>
      </c>
      <c r="B33" s="399" t="s">
        <v>1331</v>
      </c>
      <c r="C33" s="452" t="s">
        <v>1332</v>
      </c>
      <c r="D33" s="450" t="s">
        <v>143</v>
      </c>
      <c r="E33" s="451">
        <v>2</v>
      </c>
      <c r="F33" s="338"/>
      <c r="G33" s="418"/>
      <c r="H33" s="337"/>
      <c r="I33" s="338"/>
      <c r="J33" s="336"/>
      <c r="K33" s="230"/>
      <c r="L33" s="183"/>
      <c r="M33" s="183"/>
      <c r="N33" s="183"/>
      <c r="O33" s="183"/>
      <c r="P33" s="231"/>
    </row>
    <row r="34" spans="1:16" s="232" customFormat="1" ht="18.75" customHeight="1">
      <c r="A34" s="384" t="s">
        <v>2096</v>
      </c>
      <c r="B34" s="399" t="s">
        <v>1322</v>
      </c>
      <c r="C34" s="452" t="s">
        <v>1333</v>
      </c>
      <c r="D34" s="450" t="s">
        <v>143</v>
      </c>
      <c r="E34" s="451">
        <v>2</v>
      </c>
      <c r="F34" s="338"/>
      <c r="G34" s="418"/>
      <c r="H34" s="337"/>
      <c r="I34" s="338"/>
      <c r="J34" s="336"/>
      <c r="K34" s="230"/>
      <c r="L34" s="183"/>
      <c r="M34" s="183"/>
      <c r="N34" s="183"/>
      <c r="O34" s="183"/>
      <c r="P34" s="231"/>
    </row>
    <row r="35" spans="1:16" s="232" customFormat="1" ht="18.75" customHeight="1">
      <c r="A35" s="384" t="s">
        <v>2098</v>
      </c>
      <c r="B35" s="399" t="s">
        <v>1325</v>
      </c>
      <c r="C35" s="452" t="s">
        <v>1334</v>
      </c>
      <c r="D35" s="450" t="s">
        <v>143</v>
      </c>
      <c r="E35" s="451">
        <v>2</v>
      </c>
      <c r="F35" s="338"/>
      <c r="G35" s="418"/>
      <c r="H35" s="337"/>
      <c r="I35" s="338"/>
      <c r="J35" s="336"/>
      <c r="K35" s="230"/>
      <c r="L35" s="183"/>
      <c r="M35" s="183"/>
      <c r="N35" s="183"/>
      <c r="O35" s="183"/>
      <c r="P35" s="231"/>
    </row>
    <row r="36" spans="1:16" s="232" customFormat="1" ht="18.75" customHeight="1">
      <c r="A36" s="384" t="s">
        <v>2100</v>
      </c>
      <c r="B36" s="399" t="s">
        <v>1335</v>
      </c>
      <c r="C36" s="452" t="s">
        <v>1336</v>
      </c>
      <c r="D36" s="450" t="s">
        <v>143</v>
      </c>
      <c r="E36" s="451">
        <v>2</v>
      </c>
      <c r="F36" s="338"/>
      <c r="G36" s="418"/>
      <c r="H36" s="337"/>
      <c r="I36" s="338"/>
      <c r="J36" s="336"/>
      <c r="K36" s="230"/>
      <c r="L36" s="183"/>
      <c r="M36" s="183"/>
      <c r="N36" s="183"/>
      <c r="O36" s="183"/>
      <c r="P36" s="231"/>
    </row>
    <row r="37" spans="1:16" s="232" customFormat="1" ht="18.75" customHeight="1">
      <c r="A37" s="384" t="s">
        <v>2102</v>
      </c>
      <c r="B37" s="399" t="s">
        <v>1337</v>
      </c>
      <c r="C37" s="452" t="s">
        <v>1338</v>
      </c>
      <c r="D37" s="450" t="s">
        <v>143</v>
      </c>
      <c r="E37" s="451">
        <v>2</v>
      </c>
      <c r="F37" s="338"/>
      <c r="G37" s="418"/>
      <c r="H37" s="337"/>
      <c r="I37" s="338"/>
      <c r="J37" s="336"/>
      <c r="K37" s="230"/>
      <c r="L37" s="183"/>
      <c r="M37" s="183"/>
      <c r="N37" s="183"/>
      <c r="O37" s="183"/>
      <c r="P37" s="231"/>
    </row>
    <row r="38" spans="1:16" s="232" customFormat="1" ht="31.5" customHeight="1">
      <c r="A38" s="384" t="s">
        <v>2105</v>
      </c>
      <c r="B38" s="399" t="s">
        <v>1335</v>
      </c>
      <c r="C38" s="452" t="s">
        <v>1339</v>
      </c>
      <c r="D38" s="450" t="s">
        <v>143</v>
      </c>
      <c r="E38" s="451">
        <v>30</v>
      </c>
      <c r="F38" s="338"/>
      <c r="G38" s="418"/>
      <c r="H38" s="337"/>
      <c r="I38" s="338"/>
      <c r="J38" s="336"/>
      <c r="K38" s="230"/>
      <c r="L38" s="183"/>
      <c r="M38" s="183"/>
      <c r="N38" s="183"/>
      <c r="O38" s="183"/>
      <c r="P38" s="231"/>
    </row>
    <row r="39" spans="1:16" s="232" customFormat="1" ht="31.5" customHeight="1">
      <c r="A39" s="384" t="s">
        <v>2107</v>
      </c>
      <c r="B39" s="399" t="s">
        <v>1340</v>
      </c>
      <c r="C39" s="452" t="s">
        <v>1341</v>
      </c>
      <c r="D39" s="450" t="s">
        <v>143</v>
      </c>
      <c r="E39" s="451">
        <v>19</v>
      </c>
      <c r="F39" s="338"/>
      <c r="G39" s="418"/>
      <c r="H39" s="337"/>
      <c r="I39" s="338"/>
      <c r="J39" s="336"/>
      <c r="K39" s="230"/>
      <c r="L39" s="183"/>
      <c r="M39" s="183"/>
      <c r="N39" s="183"/>
      <c r="O39" s="183"/>
      <c r="P39" s="231"/>
    </row>
    <row r="40" spans="1:16" s="232" customFormat="1" ht="31.5" customHeight="1">
      <c r="A40" s="384" t="s">
        <v>2109</v>
      </c>
      <c r="B40" s="399" t="s">
        <v>1342</v>
      </c>
      <c r="C40" s="452" t="s">
        <v>1343</v>
      </c>
      <c r="D40" s="450" t="s">
        <v>143</v>
      </c>
      <c r="E40" s="451">
        <v>4</v>
      </c>
      <c r="F40" s="338"/>
      <c r="G40" s="418"/>
      <c r="H40" s="337"/>
      <c r="I40" s="338"/>
      <c r="J40" s="336"/>
      <c r="K40" s="230"/>
      <c r="L40" s="183"/>
      <c r="M40" s="183"/>
      <c r="N40" s="183"/>
      <c r="O40" s="183"/>
      <c r="P40" s="231"/>
    </row>
    <row r="41" spans="1:16" s="232" customFormat="1" ht="46.5" customHeight="1">
      <c r="A41" s="384" t="s">
        <v>2111</v>
      </c>
      <c r="B41" s="399" t="s">
        <v>1344</v>
      </c>
      <c r="C41" s="452" t="s">
        <v>1345</v>
      </c>
      <c r="D41" s="450" t="s">
        <v>206</v>
      </c>
      <c r="E41" s="451">
        <v>4</v>
      </c>
      <c r="F41" s="338"/>
      <c r="G41" s="418"/>
      <c r="H41" s="337"/>
      <c r="I41" s="338"/>
      <c r="J41" s="336"/>
      <c r="K41" s="230"/>
      <c r="L41" s="183"/>
      <c r="M41" s="183"/>
      <c r="N41" s="183"/>
      <c r="O41" s="183"/>
      <c r="P41" s="231"/>
    </row>
    <row r="42" spans="1:16" s="232" customFormat="1" ht="18.75" customHeight="1">
      <c r="A42" s="384" t="s">
        <v>2113</v>
      </c>
      <c r="B42" s="399" t="s">
        <v>1346</v>
      </c>
      <c r="C42" s="452" t="s">
        <v>1347</v>
      </c>
      <c r="D42" s="450" t="s">
        <v>144</v>
      </c>
      <c r="E42" s="451">
        <v>262</v>
      </c>
      <c r="F42" s="338"/>
      <c r="G42" s="418"/>
      <c r="H42" s="337"/>
      <c r="I42" s="338"/>
      <c r="J42" s="336"/>
      <c r="K42" s="230"/>
      <c r="L42" s="183"/>
      <c r="M42" s="183"/>
      <c r="N42" s="183"/>
      <c r="O42" s="183"/>
      <c r="P42" s="231"/>
    </row>
    <row r="43" spans="1:16" s="232" customFormat="1" ht="18.75" customHeight="1">
      <c r="A43" s="614" t="s">
        <v>2115</v>
      </c>
      <c r="B43" s="589" t="s">
        <v>1348</v>
      </c>
      <c r="C43" s="630" t="s">
        <v>1349</v>
      </c>
      <c r="D43" s="631" t="s">
        <v>1800</v>
      </c>
      <c r="E43" s="632">
        <v>1</v>
      </c>
      <c r="F43" s="466"/>
      <c r="G43" s="619"/>
      <c r="H43" s="465"/>
      <c r="I43" s="466"/>
      <c r="J43" s="464"/>
      <c r="K43" s="238"/>
      <c r="L43" s="190"/>
      <c r="M43" s="190"/>
      <c r="N43" s="190"/>
      <c r="O43" s="190"/>
      <c r="P43" s="239"/>
    </row>
    <row r="44" spans="1:16" s="232" customFormat="1" ht="18.75" customHeight="1">
      <c r="A44" s="384" t="s">
        <v>2117</v>
      </c>
      <c r="B44" s="399" t="s">
        <v>1350</v>
      </c>
      <c r="C44" s="452" t="s">
        <v>1351</v>
      </c>
      <c r="D44" s="450" t="s">
        <v>144</v>
      </c>
      <c r="E44" s="451">
        <v>12</v>
      </c>
      <c r="F44" s="338"/>
      <c r="G44" s="418"/>
      <c r="H44" s="337"/>
      <c r="I44" s="338"/>
      <c r="J44" s="336"/>
      <c r="K44" s="230"/>
      <c r="L44" s="183"/>
      <c r="M44" s="183"/>
      <c r="N44" s="183"/>
      <c r="O44" s="183"/>
      <c r="P44" s="231"/>
    </row>
    <row r="45" spans="1:16" s="232" customFormat="1" ht="18.75" customHeight="1" thickBot="1">
      <c r="A45" s="384" t="s">
        <v>2119</v>
      </c>
      <c r="B45" s="399" t="s">
        <v>1807</v>
      </c>
      <c r="C45" s="452" t="s">
        <v>1352</v>
      </c>
      <c r="D45" s="450" t="s">
        <v>206</v>
      </c>
      <c r="E45" s="451">
        <v>1</v>
      </c>
      <c r="F45" s="338"/>
      <c r="G45" s="418"/>
      <c r="H45" s="337"/>
      <c r="I45" s="338"/>
      <c r="J45" s="336"/>
      <c r="K45" s="230"/>
      <c r="L45" s="183"/>
      <c r="M45" s="183"/>
      <c r="N45" s="183"/>
      <c r="O45" s="183"/>
      <c r="P45" s="231"/>
    </row>
    <row r="46" spans="1:24" s="210" customFormat="1" ht="18" customHeight="1" thickBot="1">
      <c r="A46" s="240"/>
      <c r="B46" s="769" t="s">
        <v>145</v>
      </c>
      <c r="C46" s="769"/>
      <c r="D46" s="242" t="s">
        <v>142</v>
      </c>
      <c r="E46" s="243"/>
      <c r="F46" s="244"/>
      <c r="G46" s="244"/>
      <c r="H46" s="244"/>
      <c r="I46" s="244"/>
      <c r="J46" s="244"/>
      <c r="K46" s="244"/>
      <c r="L46" s="244">
        <f>SUM(L18:L45)</f>
        <v>0</v>
      </c>
      <c r="M46" s="245">
        <f>SUM(M18:M45)</f>
        <v>0</v>
      </c>
      <c r="N46" s="245">
        <f>SUM(N18:N45)</f>
        <v>0</v>
      </c>
      <c r="O46" s="244">
        <f>SUM(O18:O45)</f>
        <v>0</v>
      </c>
      <c r="P46" s="256">
        <f>SUM(P18:P45)</f>
        <v>0</v>
      </c>
      <c r="Q46" s="232"/>
      <c r="R46" s="232"/>
      <c r="S46" s="232"/>
      <c r="T46" s="232"/>
      <c r="U46" s="232"/>
      <c r="V46" s="232"/>
      <c r="W46" s="232"/>
      <c r="X46" s="232"/>
    </row>
    <row r="47" spans="1:24" s="210" customFormat="1" ht="15" customHeight="1" thickBot="1">
      <c r="A47" s="246"/>
      <c r="B47" s="247"/>
      <c r="C47" s="247" t="s">
        <v>146</v>
      </c>
      <c r="D47" s="248" t="s">
        <v>147</v>
      </c>
      <c r="E47" s="249"/>
      <c r="F47" s="247"/>
      <c r="G47" s="247"/>
      <c r="H47" s="247"/>
      <c r="I47" s="247"/>
      <c r="J47" s="247"/>
      <c r="K47" s="247"/>
      <c r="L47" s="227"/>
      <c r="M47" s="234"/>
      <c r="N47" s="234">
        <f>ROUND(N46*0.05,2)</f>
        <v>0</v>
      </c>
      <c r="O47" s="183"/>
      <c r="P47" s="257">
        <f>SUM(N47:O47)</f>
        <v>0</v>
      </c>
      <c r="Q47" s="232"/>
      <c r="R47" s="232"/>
      <c r="S47" s="232"/>
      <c r="T47" s="232"/>
      <c r="U47" s="232"/>
      <c r="V47" s="232"/>
      <c r="W47" s="232"/>
      <c r="X47" s="232"/>
    </row>
    <row r="48" spans="1:24" s="210" customFormat="1" ht="17.25" customHeight="1" thickBot="1">
      <c r="A48" s="250"/>
      <c r="B48" s="251"/>
      <c r="C48" s="241" t="s">
        <v>141</v>
      </c>
      <c r="D48" s="252" t="s">
        <v>142</v>
      </c>
      <c r="E48" s="253"/>
      <c r="F48" s="251"/>
      <c r="G48" s="251"/>
      <c r="H48" s="251"/>
      <c r="I48" s="251"/>
      <c r="J48" s="251"/>
      <c r="K48" s="251"/>
      <c r="L48" s="244">
        <f>SUM(L46)</f>
        <v>0</v>
      </c>
      <c r="M48" s="245">
        <f>SUM(M46)</f>
        <v>0</v>
      </c>
      <c r="N48" s="245">
        <f>SUM(N46:N47)</f>
        <v>0</v>
      </c>
      <c r="O48" s="245">
        <f>SUM(O46)</f>
        <v>0</v>
      </c>
      <c r="P48" s="258">
        <f>P46+P47</f>
        <v>0</v>
      </c>
      <c r="Q48" s="232"/>
      <c r="R48" s="232"/>
      <c r="S48" s="232"/>
      <c r="T48" s="232"/>
      <c r="U48" s="232"/>
      <c r="V48" s="232"/>
      <c r="W48" s="232"/>
      <c r="X48" s="232"/>
    </row>
    <row r="49" spans="1:24" s="210" customFormat="1" ht="18" customHeight="1">
      <c r="A49" s="254"/>
      <c r="B49" s="254"/>
      <c r="C49" s="254"/>
      <c r="D49" s="254"/>
      <c r="E49" s="254"/>
      <c r="F49" s="254"/>
      <c r="G49" s="254"/>
      <c r="H49" s="254"/>
      <c r="I49" s="254"/>
      <c r="J49" s="254"/>
      <c r="K49" s="254"/>
      <c r="L49" s="254"/>
      <c r="M49" s="254"/>
      <c r="N49" s="254"/>
      <c r="O49" s="254"/>
      <c r="P49" s="254"/>
      <c r="Q49" s="232"/>
      <c r="R49" s="232"/>
      <c r="S49" s="232"/>
      <c r="T49" s="232"/>
      <c r="U49" s="232"/>
      <c r="V49" s="232"/>
      <c r="W49" s="232"/>
      <c r="X49" s="232"/>
    </row>
    <row r="50" spans="1:24" s="210" customFormat="1" ht="18" customHeight="1">
      <c r="A50" s="254"/>
      <c r="B50" s="254"/>
      <c r="C50" s="254"/>
      <c r="D50" s="254"/>
      <c r="E50" s="254"/>
      <c r="F50" s="254"/>
      <c r="G50" s="254"/>
      <c r="H50" s="254"/>
      <c r="I50" s="254"/>
      <c r="J50" s="254"/>
      <c r="K50" s="254"/>
      <c r="L50" s="254"/>
      <c r="M50" s="254"/>
      <c r="N50" s="254"/>
      <c r="O50" s="254"/>
      <c r="P50" s="254"/>
      <c r="Q50" s="232"/>
      <c r="R50" s="232"/>
      <c r="S50" s="232"/>
      <c r="T50" s="232"/>
      <c r="U50" s="232"/>
      <c r="V50" s="232"/>
      <c r="W50" s="232"/>
      <c r="X50" s="232"/>
    </row>
    <row r="51" spans="1:24" s="210" customFormat="1" ht="15" customHeight="1">
      <c r="A51" s="212"/>
      <c r="B51" s="696" t="s">
        <v>2191</v>
      </c>
      <c r="C51" s="254"/>
      <c r="D51" s="254"/>
      <c r="E51" s="254"/>
      <c r="F51" s="254"/>
      <c r="G51" s="254"/>
      <c r="H51" s="254"/>
      <c r="I51" s="254"/>
      <c r="J51" s="254"/>
      <c r="K51" s="254"/>
      <c r="L51" s="254"/>
      <c r="M51" s="254"/>
      <c r="N51" s="254"/>
      <c r="O51" s="254"/>
      <c r="P51" s="254"/>
      <c r="Q51" s="232"/>
      <c r="R51" s="232"/>
      <c r="S51" s="232"/>
      <c r="T51" s="232"/>
      <c r="U51" s="232"/>
      <c r="V51" s="232"/>
      <c r="W51" s="232"/>
      <c r="X51" s="232"/>
    </row>
    <row r="52" spans="1:24" s="210" customFormat="1" ht="13.5" customHeight="1">
      <c r="A52" s="212"/>
      <c r="B52" s="255"/>
      <c r="C52" s="255"/>
      <c r="D52" s="212"/>
      <c r="E52" s="212"/>
      <c r="F52" s="212"/>
      <c r="G52" s="212"/>
      <c r="H52" s="212"/>
      <c r="I52" s="212"/>
      <c r="J52" s="212"/>
      <c r="K52" s="212"/>
      <c r="L52" s="212"/>
      <c r="M52" s="212"/>
      <c r="N52" s="212"/>
      <c r="O52" s="212"/>
      <c r="P52" s="212"/>
      <c r="Q52" s="232"/>
      <c r="R52" s="232"/>
      <c r="S52" s="232"/>
      <c r="T52" s="232"/>
      <c r="U52" s="232"/>
      <c r="V52" s="232"/>
      <c r="W52" s="232"/>
      <c r="X52" s="232"/>
    </row>
    <row r="53" spans="1:24" s="210" customFormat="1" ht="15" customHeight="1">
      <c r="A53" s="212"/>
      <c r="B53" s="255" t="s">
        <v>1517</v>
      </c>
      <c r="C53" s="255"/>
      <c r="D53" s="212"/>
      <c r="E53" s="212"/>
      <c r="F53" s="212"/>
      <c r="G53" s="212"/>
      <c r="H53" s="212"/>
      <c r="I53" s="212"/>
      <c r="J53" s="212"/>
      <c r="K53" s="212"/>
      <c r="L53" s="212"/>
      <c r="M53" s="212"/>
      <c r="N53" s="212"/>
      <c r="O53" s="212"/>
      <c r="P53" s="212"/>
      <c r="Q53" s="232"/>
      <c r="R53" s="232"/>
      <c r="S53" s="232"/>
      <c r="T53" s="232"/>
      <c r="U53" s="232"/>
      <c r="V53" s="232"/>
      <c r="W53" s="232"/>
      <c r="X53" s="232"/>
    </row>
    <row r="54" spans="1:24" s="210" customFormat="1" ht="18" customHeight="1">
      <c r="A54" s="254"/>
      <c r="B54" s="254"/>
      <c r="C54" s="254"/>
      <c r="D54" s="254"/>
      <c r="E54" s="254"/>
      <c r="F54" s="254"/>
      <c r="G54" s="254"/>
      <c r="H54" s="254"/>
      <c r="I54" s="254"/>
      <c r="J54" s="254"/>
      <c r="K54" s="254"/>
      <c r="L54" s="254"/>
      <c r="M54" s="254"/>
      <c r="N54" s="254"/>
      <c r="O54" s="254"/>
      <c r="P54" s="254"/>
      <c r="Q54" s="232"/>
      <c r="R54" s="232"/>
      <c r="S54" s="232"/>
      <c r="T54" s="232"/>
      <c r="U54" s="232"/>
      <c r="V54" s="232"/>
      <c r="W54" s="232"/>
      <c r="X54" s="232"/>
    </row>
    <row r="55" spans="1:24" s="210" customFormat="1" ht="18" customHeight="1">
      <c r="A55" s="212"/>
      <c r="B55" s="254"/>
      <c r="C55" s="254"/>
      <c r="D55" s="254"/>
      <c r="E55" s="254"/>
      <c r="F55" s="254"/>
      <c r="G55" s="254"/>
      <c r="H55" s="254"/>
      <c r="I55" s="254"/>
      <c r="J55" s="254"/>
      <c r="K55" s="254"/>
      <c r="L55" s="254"/>
      <c r="M55" s="254"/>
      <c r="N55" s="254"/>
      <c r="O55" s="254"/>
      <c r="P55" s="254"/>
      <c r="Q55" s="232"/>
      <c r="R55" s="232"/>
      <c r="S55" s="232"/>
      <c r="T55" s="232"/>
      <c r="U55" s="232"/>
      <c r="V55" s="232"/>
      <c r="W55" s="232"/>
      <c r="X55" s="232"/>
    </row>
    <row r="56" spans="1:24" s="210" customFormat="1" ht="18" customHeight="1">
      <c r="A56" s="212"/>
      <c r="B56" s="255"/>
      <c r="C56" s="255"/>
      <c r="D56" s="212"/>
      <c r="E56" s="212"/>
      <c r="F56" s="212"/>
      <c r="G56" s="212"/>
      <c r="H56" s="212"/>
      <c r="I56" s="212"/>
      <c r="J56" s="212"/>
      <c r="K56" s="212"/>
      <c r="L56" s="212"/>
      <c r="M56" s="212"/>
      <c r="N56" s="212"/>
      <c r="O56" s="212"/>
      <c r="P56" s="212"/>
      <c r="Q56" s="232"/>
      <c r="R56" s="232"/>
      <c r="S56" s="232"/>
      <c r="T56" s="232"/>
      <c r="U56" s="232"/>
      <c r="V56" s="232"/>
      <c r="W56" s="232"/>
      <c r="X56" s="232"/>
    </row>
    <row r="57" spans="1:24" s="210" customFormat="1" ht="18" customHeight="1">
      <c r="A57" s="212"/>
      <c r="B57" s="212"/>
      <c r="C57" s="212"/>
      <c r="D57" s="212"/>
      <c r="E57" s="212"/>
      <c r="F57" s="212"/>
      <c r="G57" s="212"/>
      <c r="H57" s="212"/>
      <c r="I57" s="212"/>
      <c r="J57" s="212"/>
      <c r="K57" s="212"/>
      <c r="L57" s="212"/>
      <c r="M57" s="212"/>
      <c r="N57" s="212"/>
      <c r="O57" s="212"/>
      <c r="P57" s="212"/>
      <c r="Q57" s="232"/>
      <c r="R57" s="232"/>
      <c r="S57" s="232"/>
      <c r="T57" s="232"/>
      <c r="U57" s="232"/>
      <c r="V57" s="232"/>
      <c r="W57" s="232"/>
      <c r="X57" s="232"/>
    </row>
    <row r="58" spans="1:24" s="210" customFormat="1" ht="18" customHeight="1">
      <c r="A58" s="212"/>
      <c r="B58" s="212"/>
      <c r="C58" s="212"/>
      <c r="D58" s="212"/>
      <c r="E58" s="212"/>
      <c r="F58" s="212"/>
      <c r="G58" s="212"/>
      <c r="H58" s="212"/>
      <c r="I58" s="212"/>
      <c r="J58" s="212"/>
      <c r="K58" s="212"/>
      <c r="L58" s="212"/>
      <c r="M58" s="212"/>
      <c r="N58" s="212"/>
      <c r="O58" s="212"/>
      <c r="P58" s="212"/>
      <c r="Q58" s="232"/>
      <c r="R58" s="232"/>
      <c r="S58" s="232"/>
      <c r="T58" s="232"/>
      <c r="U58" s="232"/>
      <c r="V58" s="232"/>
      <c r="W58" s="232"/>
      <c r="X58" s="232"/>
    </row>
    <row r="59" spans="1:24" s="210" customFormat="1" ht="18" customHeight="1">
      <c r="A59" s="212"/>
      <c r="B59" s="212"/>
      <c r="C59" s="212"/>
      <c r="D59" s="212"/>
      <c r="E59" s="212"/>
      <c r="F59" s="212"/>
      <c r="G59" s="212"/>
      <c r="H59" s="212"/>
      <c r="I59" s="212"/>
      <c r="J59" s="212"/>
      <c r="K59" s="212"/>
      <c r="L59" s="212"/>
      <c r="M59" s="212"/>
      <c r="N59" s="212"/>
      <c r="O59" s="212"/>
      <c r="P59" s="212"/>
      <c r="Q59" s="232"/>
      <c r="R59" s="232"/>
      <c r="S59" s="232"/>
      <c r="T59" s="232"/>
      <c r="U59" s="232"/>
      <c r="V59" s="232"/>
      <c r="W59" s="232"/>
      <c r="X59" s="232"/>
    </row>
    <row r="60" spans="17:24" s="210" customFormat="1" ht="18" customHeight="1">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sheetData>
  <sheetProtection/>
  <mergeCells count="23">
    <mergeCell ref="B46:C46"/>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2" right="0.22" top="1.14" bottom="0.71" header="0.78" footer="0.35"/>
  <pageSetup horizontalDpi="600" verticalDpi="600" orientation="landscape" paperSize="9" scale="90"/>
  <headerFooter alignWithMargins="0">
    <oddHeader>&amp;C&amp;8lapa &amp;P</oddHeader>
    <oddFooter>&amp;R&amp;8Lokālā tāme Nr.4-4</oddFooter>
  </headerFooter>
</worksheet>
</file>

<file path=xl/worksheets/sheet24.xml><?xml version="1.0" encoding="utf-8"?>
<worksheet xmlns="http://schemas.openxmlformats.org/spreadsheetml/2006/main" xmlns:r="http://schemas.openxmlformats.org/officeDocument/2006/relationships">
  <sheetPr>
    <tabColor indexed="13"/>
  </sheetPr>
  <dimension ref="A1:X214"/>
  <sheetViews>
    <sheetView zoomScale="75" zoomScaleNormal="75" workbookViewId="0" topLeftCell="A1">
      <selection activeCell="B5" sqref="B5"/>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7" width="7.140625" style="220" customWidth="1"/>
    <col min="8" max="8" width="8.42187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1353</v>
      </c>
      <c r="B3" s="758"/>
      <c r="C3" s="758"/>
      <c r="D3" s="758"/>
      <c r="E3" s="758"/>
      <c r="F3" s="758"/>
      <c r="G3" s="758"/>
      <c r="H3" s="758"/>
      <c r="I3" s="758"/>
      <c r="J3" s="758"/>
      <c r="K3" s="758"/>
      <c r="L3" s="758"/>
      <c r="M3" s="758"/>
      <c r="N3" s="758"/>
      <c r="O3" s="758"/>
      <c r="P3" s="758"/>
    </row>
    <row r="4" spans="1:16" s="210" customFormat="1" ht="15">
      <c r="A4" s="759" t="s">
        <v>1198</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P33</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84"/>
      <c r="B18" s="399"/>
      <c r="C18" s="394"/>
      <c r="D18" s="400"/>
      <c r="E18" s="401"/>
      <c r="F18" s="335"/>
      <c r="G18" s="336"/>
      <c r="H18" s="337"/>
      <c r="I18" s="338"/>
      <c r="J18" s="336"/>
      <c r="K18" s="230"/>
      <c r="L18" s="183"/>
      <c r="M18" s="183"/>
      <c r="N18" s="183"/>
      <c r="O18" s="183"/>
      <c r="P18" s="231"/>
    </row>
    <row r="19" spans="1:16" s="232" customFormat="1" ht="21" customHeight="1">
      <c r="A19" s="384" t="s">
        <v>2025</v>
      </c>
      <c r="B19" s="456" t="s">
        <v>1200</v>
      </c>
      <c r="C19" s="454" t="s">
        <v>1201</v>
      </c>
      <c r="D19" s="453" t="s">
        <v>1800</v>
      </c>
      <c r="E19" s="360">
        <v>140</v>
      </c>
      <c r="F19" s="367"/>
      <c r="G19" s="367"/>
      <c r="H19" s="430"/>
      <c r="I19" s="428"/>
      <c r="J19" s="336"/>
      <c r="K19" s="230"/>
      <c r="L19" s="183"/>
      <c r="M19" s="183"/>
      <c r="N19" s="183"/>
      <c r="O19" s="183"/>
      <c r="P19" s="231"/>
    </row>
    <row r="20" spans="1:16" s="232" customFormat="1" ht="18.75" customHeight="1">
      <c r="A20" s="384" t="s">
        <v>2037</v>
      </c>
      <c r="B20" s="456" t="s">
        <v>1357</v>
      </c>
      <c r="C20" s="454" t="s">
        <v>1358</v>
      </c>
      <c r="D20" s="453" t="s">
        <v>144</v>
      </c>
      <c r="E20" s="360">
        <v>140</v>
      </c>
      <c r="F20" s="367"/>
      <c r="G20" s="367"/>
      <c r="H20" s="430"/>
      <c r="I20" s="428"/>
      <c r="J20" s="336"/>
      <c r="K20" s="230"/>
      <c r="L20" s="183"/>
      <c r="M20" s="183"/>
      <c r="N20" s="183"/>
      <c r="O20" s="183"/>
      <c r="P20" s="231"/>
    </row>
    <row r="21" spans="1:16" s="232" customFormat="1" ht="47.25" customHeight="1">
      <c r="A21" s="357">
        <v>3</v>
      </c>
      <c r="B21" s="407" t="s">
        <v>1202</v>
      </c>
      <c r="C21" s="494" t="s">
        <v>1211</v>
      </c>
      <c r="D21" s="453" t="s">
        <v>144</v>
      </c>
      <c r="E21" s="360">
        <v>575</v>
      </c>
      <c r="F21" s="367"/>
      <c r="G21" s="367"/>
      <c r="H21" s="430"/>
      <c r="I21" s="428"/>
      <c r="J21" s="336"/>
      <c r="K21" s="230"/>
      <c r="L21" s="183"/>
      <c r="M21" s="183"/>
      <c r="N21" s="183"/>
      <c r="O21" s="183"/>
      <c r="P21" s="231"/>
    </row>
    <row r="22" spans="1:16" s="232" customFormat="1" ht="18.75" customHeight="1">
      <c r="A22" s="357">
        <v>4</v>
      </c>
      <c r="B22" s="407" t="s">
        <v>390</v>
      </c>
      <c r="C22" s="494" t="s">
        <v>1212</v>
      </c>
      <c r="D22" s="453" t="s">
        <v>1800</v>
      </c>
      <c r="E22" s="360">
        <v>8</v>
      </c>
      <c r="F22" s="367"/>
      <c r="G22" s="367"/>
      <c r="H22" s="430"/>
      <c r="I22" s="428"/>
      <c r="J22" s="336"/>
      <c r="K22" s="230"/>
      <c r="L22" s="183"/>
      <c r="M22" s="183"/>
      <c r="N22" s="183"/>
      <c r="O22" s="183"/>
      <c r="P22" s="231"/>
    </row>
    <row r="23" spans="1:16" s="232" customFormat="1" ht="47.25" customHeight="1">
      <c r="A23" s="357">
        <v>5</v>
      </c>
      <c r="B23" s="407" t="s">
        <v>1203</v>
      </c>
      <c r="C23" s="454" t="s">
        <v>403</v>
      </c>
      <c r="D23" s="453" t="s">
        <v>144</v>
      </c>
      <c r="E23" s="360">
        <v>25</v>
      </c>
      <c r="F23" s="367"/>
      <c r="G23" s="367"/>
      <c r="H23" s="430"/>
      <c r="I23" s="428"/>
      <c r="J23" s="336"/>
      <c r="K23" s="230"/>
      <c r="L23" s="183"/>
      <c r="M23" s="183"/>
      <c r="N23" s="183"/>
      <c r="O23" s="183"/>
      <c r="P23" s="231"/>
    </row>
    <row r="24" spans="1:16" s="232" customFormat="1" ht="30.75" customHeight="1">
      <c r="A24" s="357">
        <v>6</v>
      </c>
      <c r="B24" s="407" t="s">
        <v>1204</v>
      </c>
      <c r="C24" s="352" t="s">
        <v>1205</v>
      </c>
      <c r="D24" s="453" t="s">
        <v>2249</v>
      </c>
      <c r="E24" s="360">
        <v>5.5</v>
      </c>
      <c r="F24" s="367"/>
      <c r="G24" s="367"/>
      <c r="H24" s="430"/>
      <c r="I24" s="428"/>
      <c r="J24" s="336"/>
      <c r="K24" s="230"/>
      <c r="L24" s="183"/>
      <c r="M24" s="183"/>
      <c r="N24" s="183"/>
      <c r="O24" s="183"/>
      <c r="P24" s="231"/>
    </row>
    <row r="25" spans="1:16" s="232" customFormat="1" ht="32.25" customHeight="1">
      <c r="A25" s="357">
        <v>7</v>
      </c>
      <c r="B25" s="407" t="s">
        <v>1206</v>
      </c>
      <c r="C25" s="454" t="s">
        <v>1207</v>
      </c>
      <c r="D25" s="453" t="s">
        <v>2249</v>
      </c>
      <c r="E25" s="360">
        <v>5.5</v>
      </c>
      <c r="F25" s="367"/>
      <c r="G25" s="367"/>
      <c r="H25" s="430"/>
      <c r="I25" s="428"/>
      <c r="J25" s="336"/>
      <c r="K25" s="230"/>
      <c r="L25" s="183"/>
      <c r="M25" s="183"/>
      <c r="N25" s="183"/>
      <c r="O25" s="183"/>
      <c r="P25" s="231"/>
    </row>
    <row r="26" spans="1:16" s="301" customFormat="1" ht="60.75" customHeight="1">
      <c r="A26" s="569">
        <v>9</v>
      </c>
      <c r="B26" s="570" t="s">
        <v>888</v>
      </c>
      <c r="C26" s="571" t="s">
        <v>1208</v>
      </c>
      <c r="D26" s="572" t="s">
        <v>1800</v>
      </c>
      <c r="E26" s="573">
        <v>1</v>
      </c>
      <c r="F26" s="490"/>
      <c r="G26" s="490"/>
      <c r="H26" s="300"/>
      <c r="I26" s="492"/>
      <c r="J26" s="420"/>
      <c r="K26" s="491"/>
      <c r="L26" s="300"/>
      <c r="M26" s="300"/>
      <c r="N26" s="300"/>
      <c r="O26" s="300"/>
      <c r="P26" s="574"/>
    </row>
    <row r="27" spans="1:16" s="301" customFormat="1" ht="20.25" customHeight="1">
      <c r="A27" s="633">
        <v>10</v>
      </c>
      <c r="B27" s="634" t="s">
        <v>888</v>
      </c>
      <c r="C27" s="635" t="s">
        <v>1209</v>
      </c>
      <c r="D27" s="636" t="s">
        <v>1800</v>
      </c>
      <c r="E27" s="637">
        <v>1</v>
      </c>
      <c r="F27" s="638"/>
      <c r="G27" s="638"/>
      <c r="H27" s="627"/>
      <c r="I27" s="639"/>
      <c r="J27" s="640"/>
      <c r="K27" s="641"/>
      <c r="L27" s="627"/>
      <c r="M27" s="627"/>
      <c r="N27" s="627"/>
      <c r="O27" s="627"/>
      <c r="P27" s="642"/>
    </row>
    <row r="28" spans="1:16" s="232" customFormat="1" ht="34.5" customHeight="1">
      <c r="A28" s="357">
        <v>11</v>
      </c>
      <c r="B28" s="407" t="s">
        <v>888</v>
      </c>
      <c r="C28" s="454" t="s">
        <v>1213</v>
      </c>
      <c r="D28" s="453" t="s">
        <v>1800</v>
      </c>
      <c r="E28" s="360">
        <v>1</v>
      </c>
      <c r="F28" s="367"/>
      <c r="G28" s="367"/>
      <c r="H28" s="430"/>
      <c r="I28" s="428"/>
      <c r="J28" s="336"/>
      <c r="K28" s="230"/>
      <c r="L28" s="183"/>
      <c r="M28" s="183"/>
      <c r="N28" s="183"/>
      <c r="O28" s="183"/>
      <c r="P28" s="231"/>
    </row>
    <row r="29" spans="1:16" s="232" customFormat="1" ht="44.25" customHeight="1">
      <c r="A29" s="357">
        <v>12</v>
      </c>
      <c r="B29" s="407" t="s">
        <v>888</v>
      </c>
      <c r="C29" s="454" t="s">
        <v>1214</v>
      </c>
      <c r="D29" s="453" t="s">
        <v>1800</v>
      </c>
      <c r="E29" s="360">
        <v>1</v>
      </c>
      <c r="F29" s="367"/>
      <c r="G29" s="367"/>
      <c r="H29" s="430"/>
      <c r="I29" s="428"/>
      <c r="J29" s="336"/>
      <c r="K29" s="230"/>
      <c r="L29" s="183"/>
      <c r="M29" s="183"/>
      <c r="N29" s="183"/>
      <c r="O29" s="183"/>
      <c r="P29" s="231"/>
    </row>
    <row r="30" spans="1:16" s="232" customFormat="1" ht="33.75" customHeight="1" thickBot="1">
      <c r="A30" s="357">
        <v>13</v>
      </c>
      <c r="B30" s="407" t="s">
        <v>1210</v>
      </c>
      <c r="C30" s="454" t="s">
        <v>1576</v>
      </c>
      <c r="D30" s="354" t="s">
        <v>177</v>
      </c>
      <c r="E30" s="493">
        <v>25</v>
      </c>
      <c r="F30" s="367"/>
      <c r="G30" s="367"/>
      <c r="H30" s="430"/>
      <c r="I30" s="428"/>
      <c r="J30" s="336"/>
      <c r="K30" s="230"/>
      <c r="L30" s="183"/>
      <c r="M30" s="183"/>
      <c r="N30" s="183"/>
      <c r="O30" s="183"/>
      <c r="P30" s="231"/>
    </row>
    <row r="31" spans="1:24" s="210" customFormat="1" ht="18" customHeight="1" thickBot="1">
      <c r="A31" s="240"/>
      <c r="B31" s="769" t="s">
        <v>145</v>
      </c>
      <c r="C31" s="769"/>
      <c r="D31" s="242" t="s">
        <v>142</v>
      </c>
      <c r="E31" s="243"/>
      <c r="F31" s="244"/>
      <c r="G31" s="244"/>
      <c r="H31" s="244"/>
      <c r="I31" s="244"/>
      <c r="J31" s="244"/>
      <c r="K31" s="244"/>
      <c r="L31" s="244">
        <f>SUM(L18:L30)</f>
        <v>0</v>
      </c>
      <c r="M31" s="245">
        <f>SUM(M18:M30)</f>
        <v>0</v>
      </c>
      <c r="N31" s="245">
        <f>SUM(N18:N30)</f>
        <v>0</v>
      </c>
      <c r="O31" s="244">
        <f>SUM(O18:O30)</f>
        <v>0</v>
      </c>
      <c r="P31" s="256">
        <f>SUM(P18:P30)</f>
        <v>0</v>
      </c>
      <c r="Q31" s="232"/>
      <c r="R31" s="232"/>
      <c r="S31" s="232"/>
      <c r="T31" s="232"/>
      <c r="U31" s="232"/>
      <c r="V31" s="232"/>
      <c r="W31" s="232"/>
      <c r="X31" s="232"/>
    </row>
    <row r="32" spans="1:24" s="210" customFormat="1" ht="15" customHeight="1" thickBot="1">
      <c r="A32" s="246"/>
      <c r="B32" s="247"/>
      <c r="C32" s="247" t="s">
        <v>146</v>
      </c>
      <c r="D32" s="248" t="s">
        <v>147</v>
      </c>
      <c r="E32" s="249"/>
      <c r="F32" s="247"/>
      <c r="G32" s="247"/>
      <c r="H32" s="247"/>
      <c r="I32" s="247"/>
      <c r="J32" s="247"/>
      <c r="K32" s="247"/>
      <c r="L32" s="227"/>
      <c r="M32" s="234"/>
      <c r="N32" s="234">
        <f>ROUND(N31*0.05,2)</f>
        <v>0</v>
      </c>
      <c r="O32" s="183"/>
      <c r="P32" s="257">
        <f>SUM(N32:O32)</f>
        <v>0</v>
      </c>
      <c r="Q32" s="232"/>
      <c r="R32" s="232"/>
      <c r="S32" s="232"/>
      <c r="T32" s="232"/>
      <c r="U32" s="232"/>
      <c r="V32" s="232"/>
      <c r="W32" s="232"/>
      <c r="X32" s="232"/>
    </row>
    <row r="33" spans="1:24" s="210" customFormat="1" ht="17.25" customHeight="1" thickBot="1">
      <c r="A33" s="250"/>
      <c r="B33" s="251"/>
      <c r="C33" s="241" t="s">
        <v>141</v>
      </c>
      <c r="D33" s="252" t="s">
        <v>142</v>
      </c>
      <c r="E33" s="253"/>
      <c r="F33" s="251"/>
      <c r="G33" s="251"/>
      <c r="H33" s="251"/>
      <c r="I33" s="251"/>
      <c r="J33" s="251"/>
      <c r="K33" s="251"/>
      <c r="L33" s="244">
        <f>SUM(L31)</f>
        <v>0</v>
      </c>
      <c r="M33" s="245">
        <f>SUM(M31)</f>
        <v>0</v>
      </c>
      <c r="N33" s="245">
        <f>SUM(N31:N32)</f>
        <v>0</v>
      </c>
      <c r="O33" s="245">
        <f>SUM(O31)</f>
        <v>0</v>
      </c>
      <c r="P33" s="258">
        <f>P31+P32</f>
        <v>0</v>
      </c>
      <c r="Q33" s="232"/>
      <c r="R33" s="232"/>
      <c r="S33" s="232"/>
      <c r="T33" s="232"/>
      <c r="U33" s="232"/>
      <c r="V33" s="232"/>
      <c r="W33" s="232"/>
      <c r="X33" s="232"/>
    </row>
    <row r="34" spans="1:24" s="210" customFormat="1" ht="18" customHeight="1">
      <c r="A34" s="254"/>
      <c r="B34" s="254"/>
      <c r="C34" s="254"/>
      <c r="D34" s="254"/>
      <c r="E34" s="254"/>
      <c r="F34" s="254"/>
      <c r="G34" s="254"/>
      <c r="H34" s="254"/>
      <c r="I34" s="254"/>
      <c r="J34" s="254"/>
      <c r="K34" s="254"/>
      <c r="L34" s="254"/>
      <c r="M34" s="254"/>
      <c r="N34" s="254"/>
      <c r="O34" s="254"/>
      <c r="P34" s="254"/>
      <c r="Q34" s="232"/>
      <c r="R34" s="232"/>
      <c r="S34" s="232"/>
      <c r="T34" s="232"/>
      <c r="U34" s="232"/>
      <c r="V34" s="232"/>
      <c r="W34" s="232"/>
      <c r="X34" s="232"/>
    </row>
    <row r="35" spans="1:24" s="210" customFormat="1" ht="18" customHeight="1">
      <c r="A35" s="254"/>
      <c r="B35" s="254"/>
      <c r="C35" s="254"/>
      <c r="D35" s="254"/>
      <c r="E35" s="254"/>
      <c r="F35" s="254"/>
      <c r="G35" s="254"/>
      <c r="H35" s="254"/>
      <c r="I35" s="254"/>
      <c r="J35" s="254"/>
      <c r="K35" s="254"/>
      <c r="L35" s="254"/>
      <c r="M35" s="254"/>
      <c r="N35" s="254"/>
      <c r="O35" s="254"/>
      <c r="P35" s="254"/>
      <c r="Q35" s="232"/>
      <c r="R35" s="232"/>
      <c r="S35" s="232"/>
      <c r="T35" s="232"/>
      <c r="U35" s="232"/>
      <c r="V35" s="232"/>
      <c r="W35" s="232"/>
      <c r="X35" s="232"/>
    </row>
    <row r="36" spans="1:24" s="210" customFormat="1" ht="15" customHeight="1">
      <c r="A36" s="212"/>
      <c r="B36" s="696" t="s">
        <v>2191</v>
      </c>
      <c r="C36" s="254"/>
      <c r="D36" s="254"/>
      <c r="E36" s="254"/>
      <c r="F36" s="254"/>
      <c r="G36" s="254"/>
      <c r="H36" s="254"/>
      <c r="I36" s="254"/>
      <c r="J36" s="254"/>
      <c r="K36" s="254"/>
      <c r="L36" s="254"/>
      <c r="M36" s="254"/>
      <c r="N36" s="254"/>
      <c r="O36" s="254"/>
      <c r="P36" s="254"/>
      <c r="Q36" s="232"/>
      <c r="R36" s="232"/>
      <c r="S36" s="232"/>
      <c r="T36" s="232"/>
      <c r="U36" s="232"/>
      <c r="V36" s="232"/>
      <c r="W36" s="232"/>
      <c r="X36" s="232"/>
    </row>
    <row r="37" spans="1:24" s="210" customFormat="1" ht="13.5" customHeight="1">
      <c r="A37" s="212"/>
      <c r="B37" s="255"/>
      <c r="C37" s="255"/>
      <c r="D37" s="212"/>
      <c r="E37" s="212"/>
      <c r="F37" s="212"/>
      <c r="G37" s="212"/>
      <c r="H37" s="212"/>
      <c r="I37" s="212"/>
      <c r="J37" s="212"/>
      <c r="K37" s="212"/>
      <c r="L37" s="212"/>
      <c r="M37" s="212"/>
      <c r="N37" s="212"/>
      <c r="O37" s="212"/>
      <c r="P37" s="212"/>
      <c r="Q37" s="232"/>
      <c r="R37" s="232"/>
      <c r="S37" s="232"/>
      <c r="T37" s="232"/>
      <c r="U37" s="232"/>
      <c r="V37" s="232"/>
      <c r="W37" s="232"/>
      <c r="X37" s="232"/>
    </row>
    <row r="38" spans="1:24" s="210" customFormat="1" ht="15" customHeight="1">
      <c r="A38" s="212"/>
      <c r="B38" s="255" t="s">
        <v>1517</v>
      </c>
      <c r="C38" s="255"/>
      <c r="D38" s="212"/>
      <c r="E38" s="212"/>
      <c r="F38" s="212"/>
      <c r="G38" s="212"/>
      <c r="H38" s="212"/>
      <c r="I38" s="212"/>
      <c r="J38" s="212"/>
      <c r="K38" s="212"/>
      <c r="L38" s="212"/>
      <c r="M38" s="212"/>
      <c r="N38" s="212"/>
      <c r="O38" s="212"/>
      <c r="P38" s="212"/>
      <c r="Q38" s="232"/>
      <c r="R38" s="232"/>
      <c r="S38" s="232"/>
      <c r="T38" s="232"/>
      <c r="U38" s="232"/>
      <c r="V38" s="232"/>
      <c r="W38" s="232"/>
      <c r="X38" s="232"/>
    </row>
    <row r="39" spans="1:24" s="210" customFormat="1" ht="18" customHeight="1">
      <c r="A39" s="254"/>
      <c r="B39" s="254"/>
      <c r="C39" s="254"/>
      <c r="D39" s="254"/>
      <c r="E39" s="254"/>
      <c r="F39" s="254"/>
      <c r="G39" s="254"/>
      <c r="H39" s="254"/>
      <c r="I39" s="254"/>
      <c r="J39" s="254"/>
      <c r="K39" s="254"/>
      <c r="L39" s="254"/>
      <c r="M39" s="254"/>
      <c r="N39" s="254"/>
      <c r="O39" s="254"/>
      <c r="P39" s="254"/>
      <c r="Q39" s="232"/>
      <c r="R39" s="232"/>
      <c r="S39" s="232"/>
      <c r="T39" s="232"/>
      <c r="U39" s="232"/>
      <c r="V39" s="232"/>
      <c r="W39" s="232"/>
      <c r="X39" s="232"/>
    </row>
    <row r="40" spans="1:24" s="210" customFormat="1" ht="18" customHeight="1">
      <c r="A40" s="212"/>
      <c r="B40" s="254"/>
      <c r="C40" s="254"/>
      <c r="D40" s="254"/>
      <c r="E40" s="254"/>
      <c r="F40" s="254"/>
      <c r="G40" s="254"/>
      <c r="H40" s="254"/>
      <c r="I40" s="254"/>
      <c r="J40" s="254"/>
      <c r="K40" s="254"/>
      <c r="L40" s="254"/>
      <c r="M40" s="254"/>
      <c r="N40" s="254"/>
      <c r="O40" s="254"/>
      <c r="P40" s="254"/>
      <c r="Q40" s="232"/>
      <c r="R40" s="232"/>
      <c r="S40" s="232"/>
      <c r="T40" s="232"/>
      <c r="U40" s="232"/>
      <c r="V40" s="232"/>
      <c r="W40" s="232"/>
      <c r="X40" s="232"/>
    </row>
    <row r="41" spans="1:24" s="210" customFormat="1" ht="18" customHeight="1">
      <c r="A41" s="212"/>
      <c r="B41" s="255"/>
      <c r="C41" s="255"/>
      <c r="D41" s="212"/>
      <c r="E41" s="212"/>
      <c r="F41" s="212"/>
      <c r="G41" s="212"/>
      <c r="H41" s="212"/>
      <c r="I41" s="212"/>
      <c r="J41" s="212"/>
      <c r="K41" s="212"/>
      <c r="L41" s="212"/>
      <c r="M41" s="212"/>
      <c r="N41" s="212"/>
      <c r="O41" s="212"/>
      <c r="P41" s="212"/>
      <c r="Q41" s="232"/>
      <c r="R41" s="232"/>
      <c r="S41" s="232"/>
      <c r="T41" s="232"/>
      <c r="U41" s="232"/>
      <c r="V41" s="232"/>
      <c r="W41" s="232"/>
      <c r="X41" s="232"/>
    </row>
    <row r="42" spans="1:24" s="210" customFormat="1" ht="18" customHeight="1">
      <c r="A42" s="212"/>
      <c r="B42" s="212"/>
      <c r="C42" s="212"/>
      <c r="D42" s="212"/>
      <c r="E42" s="212"/>
      <c r="F42" s="212"/>
      <c r="G42" s="212"/>
      <c r="H42" s="212"/>
      <c r="I42" s="212"/>
      <c r="J42" s="212"/>
      <c r="K42" s="212"/>
      <c r="L42" s="212"/>
      <c r="M42" s="212"/>
      <c r="N42" s="212"/>
      <c r="O42" s="212"/>
      <c r="P42" s="212"/>
      <c r="Q42" s="232"/>
      <c r="R42" s="232"/>
      <c r="S42" s="232"/>
      <c r="T42" s="232"/>
      <c r="U42" s="232"/>
      <c r="V42" s="232"/>
      <c r="W42" s="232"/>
      <c r="X42" s="232"/>
    </row>
    <row r="43" spans="1:24" s="210" customFormat="1" ht="18" customHeight="1">
      <c r="A43" s="212"/>
      <c r="B43" s="212"/>
      <c r="C43" s="212"/>
      <c r="D43" s="212"/>
      <c r="E43" s="212"/>
      <c r="F43" s="212"/>
      <c r="G43" s="212"/>
      <c r="H43" s="212"/>
      <c r="I43" s="212"/>
      <c r="J43" s="212"/>
      <c r="K43" s="212"/>
      <c r="L43" s="212"/>
      <c r="M43" s="212"/>
      <c r="N43" s="212"/>
      <c r="O43" s="212"/>
      <c r="P43" s="212"/>
      <c r="Q43" s="232"/>
      <c r="R43" s="232"/>
      <c r="S43" s="232"/>
      <c r="T43" s="232"/>
      <c r="U43" s="232"/>
      <c r="V43" s="232"/>
      <c r="W43" s="232"/>
      <c r="X43" s="232"/>
    </row>
    <row r="44" spans="1:24" s="210" customFormat="1" ht="18" customHeight="1">
      <c r="A44" s="212"/>
      <c r="B44" s="212"/>
      <c r="C44" s="212"/>
      <c r="D44" s="212"/>
      <c r="E44" s="212"/>
      <c r="F44" s="212"/>
      <c r="G44" s="212"/>
      <c r="H44" s="212"/>
      <c r="I44" s="212"/>
      <c r="J44" s="212"/>
      <c r="K44" s="212"/>
      <c r="L44" s="212"/>
      <c r="M44" s="212"/>
      <c r="N44" s="212"/>
      <c r="O44" s="212"/>
      <c r="P44" s="212"/>
      <c r="Q44" s="232"/>
      <c r="R44" s="232"/>
      <c r="S44" s="232"/>
      <c r="T44" s="232"/>
      <c r="U44" s="232"/>
      <c r="V44" s="232"/>
      <c r="W44" s="232"/>
      <c r="X44" s="232"/>
    </row>
    <row r="45" spans="17:24" s="210" customFormat="1" ht="18" customHeight="1">
      <c r="Q45" s="232"/>
      <c r="R45" s="232"/>
      <c r="S45" s="232"/>
      <c r="T45" s="232"/>
      <c r="U45" s="232"/>
      <c r="V45" s="232"/>
      <c r="W45" s="232"/>
      <c r="X45" s="232"/>
    </row>
    <row r="46" spans="17:24" s="210" customFormat="1" ht="14.25">
      <c r="Q46" s="232"/>
      <c r="R46" s="232"/>
      <c r="S46" s="232"/>
      <c r="T46" s="232"/>
      <c r="U46" s="232"/>
      <c r="V46" s="232"/>
      <c r="W46" s="232"/>
      <c r="X46" s="232"/>
    </row>
    <row r="47" spans="17:24" s="210" customFormat="1" ht="14.25">
      <c r="Q47" s="232"/>
      <c r="R47" s="232"/>
      <c r="S47" s="232"/>
      <c r="T47" s="232"/>
      <c r="U47" s="232"/>
      <c r="V47" s="232"/>
      <c r="W47" s="232"/>
      <c r="X47" s="232"/>
    </row>
    <row r="48" spans="17:24" s="210" customFormat="1" ht="14.25">
      <c r="Q48" s="232"/>
      <c r="R48" s="232"/>
      <c r="S48" s="232"/>
      <c r="T48" s="232"/>
      <c r="U48" s="232"/>
      <c r="V48" s="232"/>
      <c r="W48" s="232"/>
      <c r="X48" s="232"/>
    </row>
    <row r="49" spans="17:24" s="210" customFormat="1" ht="14.25">
      <c r="Q49" s="232"/>
      <c r="R49" s="232"/>
      <c r="S49" s="232"/>
      <c r="T49" s="232"/>
      <c r="U49" s="232"/>
      <c r="V49" s="232"/>
      <c r="W49" s="232"/>
      <c r="X49" s="232"/>
    </row>
    <row r="50" spans="17:24" s="210" customFormat="1" ht="14.25">
      <c r="Q50" s="232"/>
      <c r="R50" s="232"/>
      <c r="S50" s="232"/>
      <c r="T50" s="232"/>
      <c r="U50" s="232"/>
      <c r="V50" s="232"/>
      <c r="W50" s="232"/>
      <c r="X50" s="232"/>
    </row>
    <row r="51" spans="17:24" s="210" customFormat="1" ht="14.25">
      <c r="Q51" s="232"/>
      <c r="R51" s="232"/>
      <c r="S51" s="232"/>
      <c r="T51" s="232"/>
      <c r="U51" s="232"/>
      <c r="V51" s="232"/>
      <c r="W51" s="232"/>
      <c r="X51" s="232"/>
    </row>
    <row r="52" spans="17:24" s="210" customFormat="1" ht="14.25">
      <c r="Q52" s="232"/>
      <c r="R52" s="232"/>
      <c r="S52" s="232"/>
      <c r="T52" s="232"/>
      <c r="U52" s="232"/>
      <c r="V52" s="232"/>
      <c r="W52" s="232"/>
      <c r="X52" s="232"/>
    </row>
    <row r="53" spans="17:24" s="210" customFormat="1" ht="14.25">
      <c r="Q53" s="232"/>
      <c r="R53" s="232"/>
      <c r="S53" s="232"/>
      <c r="T53" s="232"/>
      <c r="U53" s="232"/>
      <c r="V53" s="232"/>
      <c r="W53" s="232"/>
      <c r="X53" s="232"/>
    </row>
    <row r="54" spans="17:24" s="210" customFormat="1" ht="14.25">
      <c r="Q54" s="232"/>
      <c r="R54" s="232"/>
      <c r="S54" s="232"/>
      <c r="T54" s="232"/>
      <c r="U54" s="232"/>
      <c r="V54" s="232"/>
      <c r="W54" s="232"/>
      <c r="X54" s="232"/>
    </row>
    <row r="55" spans="17:24" s="210" customFormat="1" ht="14.25">
      <c r="Q55" s="232"/>
      <c r="R55" s="232"/>
      <c r="S55" s="232"/>
      <c r="T55" s="232"/>
      <c r="U55" s="232"/>
      <c r="V55" s="232"/>
      <c r="W55" s="232"/>
      <c r="X55" s="232"/>
    </row>
    <row r="56" spans="17:24" s="210" customFormat="1" ht="14.25">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ht="12.75">
      <c r="Q72" s="221"/>
      <c r="R72" s="221"/>
      <c r="S72" s="221"/>
      <c r="T72" s="221"/>
      <c r="U72" s="221"/>
      <c r="V72" s="221"/>
      <c r="W72" s="221"/>
      <c r="X72" s="221"/>
    </row>
    <row r="73" spans="17:24" ht="12.75">
      <c r="Q73" s="221"/>
      <c r="R73" s="221"/>
      <c r="S73" s="221"/>
      <c r="T73" s="221"/>
      <c r="U73" s="221"/>
      <c r="V73" s="221"/>
      <c r="W73" s="221"/>
      <c r="X73" s="221"/>
    </row>
    <row r="74" spans="17:24" ht="12.75">
      <c r="Q74" s="221"/>
      <c r="R74" s="221"/>
      <c r="S74" s="221"/>
      <c r="T74" s="221"/>
      <c r="U74" s="221"/>
      <c r="V74" s="221"/>
      <c r="W74" s="221"/>
      <c r="X74" s="221"/>
    </row>
    <row r="75" spans="17:24" ht="12.75">
      <c r="Q75" s="221"/>
      <c r="R75" s="221"/>
      <c r="S75" s="221"/>
      <c r="T75" s="221"/>
      <c r="U75" s="221"/>
      <c r="V75" s="221"/>
      <c r="W75" s="221"/>
      <c r="X75" s="221"/>
    </row>
    <row r="76" spans="17:24" ht="12.75">
      <c r="Q76" s="221"/>
      <c r="R76" s="221"/>
      <c r="S76" s="221"/>
      <c r="T76" s="221"/>
      <c r="U76" s="221"/>
      <c r="V76" s="221"/>
      <c r="W76" s="221"/>
      <c r="X76" s="221"/>
    </row>
    <row r="77" spans="17:24" ht="12.75">
      <c r="Q77" s="221"/>
      <c r="R77" s="221"/>
      <c r="S77" s="221"/>
      <c r="T77" s="221"/>
      <c r="U77" s="221"/>
      <c r="V77" s="221"/>
      <c r="W77" s="221"/>
      <c r="X77" s="221"/>
    </row>
    <row r="78" spans="17:24" ht="12.75">
      <c r="Q78" s="221"/>
      <c r="R78" s="221"/>
      <c r="S78" s="221"/>
      <c r="T78" s="221"/>
      <c r="U78" s="221"/>
      <c r="V78" s="221"/>
      <c r="W78" s="221"/>
      <c r="X78" s="221"/>
    </row>
    <row r="79" spans="17:24" ht="12.75">
      <c r="Q79" s="221"/>
      <c r="R79" s="221"/>
      <c r="S79" s="221"/>
      <c r="T79" s="221"/>
      <c r="U79" s="221"/>
      <c r="V79" s="221"/>
      <c r="W79" s="221"/>
      <c r="X79" s="221"/>
    </row>
    <row r="80" spans="17:24" ht="12.75">
      <c r="Q80" s="221"/>
      <c r="R80" s="221"/>
      <c r="S80" s="221"/>
      <c r="T80" s="221"/>
      <c r="U80" s="221"/>
      <c r="V80" s="221"/>
      <c r="W80" s="221"/>
      <c r="X80" s="221"/>
    </row>
    <row r="81" spans="17:24" ht="12.75">
      <c r="Q81" s="221"/>
      <c r="R81" s="221"/>
      <c r="S81" s="221"/>
      <c r="T81" s="221"/>
      <c r="U81" s="221"/>
      <c r="V81" s="221"/>
      <c r="W81" s="221"/>
      <c r="X81" s="221"/>
    </row>
    <row r="82" spans="17:24" ht="12.75">
      <c r="Q82" s="221"/>
      <c r="R82" s="221"/>
      <c r="S82" s="221"/>
      <c r="T82" s="221"/>
      <c r="U82" s="221"/>
      <c r="V82" s="221"/>
      <c r="W82" s="221"/>
      <c r="X82" s="221"/>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sheetData>
  <sheetProtection/>
  <mergeCells count="23">
    <mergeCell ref="B31:C31"/>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18" right="0.17" top="1" bottom="0.53" header="0.78" footer="0.27"/>
  <pageSetup horizontalDpi="600" verticalDpi="600" orientation="landscape" paperSize="9" scale="90"/>
  <headerFooter alignWithMargins="0">
    <oddHeader>&amp;C&amp;8lapa &amp;P</oddHeader>
    <oddFooter>&amp;R&amp;8Lokālā tāme Nr.4-5</oddFooter>
  </headerFooter>
</worksheet>
</file>

<file path=xl/worksheets/sheet25.xml><?xml version="1.0" encoding="utf-8"?>
<worksheet xmlns="http://schemas.openxmlformats.org/spreadsheetml/2006/main" xmlns:r="http://schemas.openxmlformats.org/officeDocument/2006/relationships">
  <sheetPr>
    <tabColor indexed="13"/>
  </sheetPr>
  <dimension ref="A1:X221"/>
  <sheetViews>
    <sheetView zoomScale="75" zoomScaleNormal="75" workbookViewId="0" topLeftCell="A1">
      <selection activeCell="B6" sqref="B6"/>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1594</v>
      </c>
      <c r="B3" s="758"/>
      <c r="C3" s="758"/>
      <c r="D3" s="758"/>
      <c r="E3" s="758"/>
      <c r="F3" s="758"/>
      <c r="G3" s="758"/>
      <c r="H3" s="758"/>
      <c r="I3" s="758"/>
      <c r="J3" s="758"/>
      <c r="K3" s="758"/>
      <c r="L3" s="758"/>
      <c r="M3" s="758"/>
      <c r="N3" s="758"/>
      <c r="O3" s="758"/>
      <c r="P3" s="758"/>
    </row>
    <row r="4" spans="1:16" s="210" customFormat="1" ht="15">
      <c r="A4" s="759" t="s">
        <v>1199</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P40</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0.5" customHeight="1">
      <c r="A18" s="384"/>
      <c r="B18" s="399"/>
      <c r="C18" s="394"/>
      <c r="D18" s="400"/>
      <c r="E18" s="401"/>
      <c r="F18" s="335"/>
      <c r="G18" s="336"/>
      <c r="H18" s="337"/>
      <c r="I18" s="338"/>
      <c r="J18" s="336"/>
      <c r="K18" s="230"/>
      <c r="L18" s="183"/>
      <c r="M18" s="183"/>
      <c r="N18" s="183"/>
      <c r="O18" s="183"/>
      <c r="P18" s="231"/>
    </row>
    <row r="19" spans="1:16" s="232" customFormat="1" ht="18.75" customHeight="1">
      <c r="A19" s="396" t="s">
        <v>2025</v>
      </c>
      <c r="B19" s="456" t="s">
        <v>1355</v>
      </c>
      <c r="C19" s="423" t="s">
        <v>1356</v>
      </c>
      <c r="D19" s="453" t="s">
        <v>144</v>
      </c>
      <c r="E19" s="361">
        <v>235</v>
      </c>
      <c r="F19" s="356"/>
      <c r="G19" s="367"/>
      <c r="H19" s="367"/>
      <c r="I19" s="183"/>
      <c r="J19" s="336"/>
      <c r="K19" s="230"/>
      <c r="L19" s="183"/>
      <c r="M19" s="183"/>
      <c r="N19" s="183"/>
      <c r="O19" s="183"/>
      <c r="P19" s="231"/>
    </row>
    <row r="20" spans="1:16" s="232" customFormat="1" ht="35.25" customHeight="1">
      <c r="A20" s="396" t="s">
        <v>2037</v>
      </c>
      <c r="B20" s="456" t="s">
        <v>1215</v>
      </c>
      <c r="C20" s="496" t="s">
        <v>1216</v>
      </c>
      <c r="D20" s="361" t="s">
        <v>206</v>
      </c>
      <c r="E20" s="360">
        <v>1</v>
      </c>
      <c r="F20" s="183"/>
      <c r="G20" s="367"/>
      <c r="H20" s="367"/>
      <c r="I20" s="183"/>
      <c r="J20" s="336"/>
      <c r="K20" s="230"/>
      <c r="L20" s="183"/>
      <c r="M20" s="183"/>
      <c r="N20" s="183"/>
      <c r="O20" s="183"/>
      <c r="P20" s="231"/>
    </row>
    <row r="21" spans="1:16" s="232" customFormat="1" ht="18.75" customHeight="1">
      <c r="A21" s="396" t="s">
        <v>942</v>
      </c>
      <c r="B21" s="456" t="s">
        <v>1357</v>
      </c>
      <c r="C21" s="454" t="s">
        <v>1358</v>
      </c>
      <c r="D21" s="453" t="s">
        <v>144</v>
      </c>
      <c r="E21" s="360">
        <v>235</v>
      </c>
      <c r="F21" s="367"/>
      <c r="G21" s="367"/>
      <c r="H21" s="367"/>
      <c r="I21" s="183"/>
      <c r="J21" s="336"/>
      <c r="K21" s="230"/>
      <c r="L21" s="183"/>
      <c r="M21" s="183"/>
      <c r="N21" s="183"/>
      <c r="O21" s="183"/>
      <c r="P21" s="231"/>
    </row>
    <row r="22" spans="1:16" s="232" customFormat="1" ht="49.5" customHeight="1">
      <c r="A22" s="365">
        <v>4</v>
      </c>
      <c r="B22" s="407" t="s">
        <v>1359</v>
      </c>
      <c r="C22" s="496" t="s">
        <v>1231</v>
      </c>
      <c r="D22" s="361" t="s">
        <v>144</v>
      </c>
      <c r="E22" s="360">
        <v>20</v>
      </c>
      <c r="F22" s="183"/>
      <c r="G22" s="367"/>
      <c r="H22" s="367"/>
      <c r="I22" s="183"/>
      <c r="J22" s="336"/>
      <c r="K22" s="230"/>
      <c r="L22" s="183"/>
      <c r="M22" s="183"/>
      <c r="N22" s="183"/>
      <c r="O22" s="183"/>
      <c r="P22" s="231"/>
    </row>
    <row r="23" spans="1:16" s="232" customFormat="1" ht="35.25" customHeight="1">
      <c r="A23" s="365">
        <v>5</v>
      </c>
      <c r="B23" s="407" t="s">
        <v>1359</v>
      </c>
      <c r="C23" s="496" t="s">
        <v>1232</v>
      </c>
      <c r="D23" s="361" t="s">
        <v>144</v>
      </c>
      <c r="E23" s="360">
        <v>215</v>
      </c>
      <c r="F23" s="183"/>
      <c r="G23" s="367"/>
      <c r="H23" s="367"/>
      <c r="I23" s="183"/>
      <c r="J23" s="336"/>
      <c r="K23" s="230"/>
      <c r="L23" s="183"/>
      <c r="M23" s="183"/>
      <c r="N23" s="183"/>
      <c r="O23" s="183"/>
      <c r="P23" s="231"/>
    </row>
    <row r="24" spans="1:16" s="232" customFormat="1" ht="18.75" customHeight="1">
      <c r="A24" s="365">
        <v>6</v>
      </c>
      <c r="B24" s="407" t="s">
        <v>1361</v>
      </c>
      <c r="C24" s="496" t="s">
        <v>1233</v>
      </c>
      <c r="D24" s="361" t="s">
        <v>206</v>
      </c>
      <c r="E24" s="360">
        <v>9</v>
      </c>
      <c r="F24" s="183"/>
      <c r="G24" s="367"/>
      <c r="H24" s="367"/>
      <c r="I24" s="183"/>
      <c r="J24" s="336"/>
      <c r="K24" s="230"/>
      <c r="L24" s="183"/>
      <c r="M24" s="183"/>
      <c r="N24" s="183"/>
      <c r="O24" s="183"/>
      <c r="P24" s="231"/>
    </row>
    <row r="25" spans="1:16" s="232" customFormat="1" ht="18.75" customHeight="1">
      <c r="A25" s="365">
        <v>7</v>
      </c>
      <c r="B25" s="407" t="s">
        <v>1217</v>
      </c>
      <c r="C25" s="496" t="s">
        <v>1234</v>
      </c>
      <c r="D25" s="361" t="s">
        <v>206</v>
      </c>
      <c r="E25" s="360">
        <v>1</v>
      </c>
      <c r="F25" s="183"/>
      <c r="G25" s="367"/>
      <c r="H25" s="367"/>
      <c r="I25" s="183"/>
      <c r="J25" s="336"/>
      <c r="K25" s="230"/>
      <c r="L25" s="183"/>
      <c r="M25" s="183"/>
      <c r="N25" s="183"/>
      <c r="O25" s="183"/>
      <c r="P25" s="231"/>
    </row>
    <row r="26" spans="1:16" s="232" customFormat="1" ht="34.5" customHeight="1">
      <c r="A26" s="365">
        <v>8</v>
      </c>
      <c r="B26" s="407" t="s">
        <v>1218</v>
      </c>
      <c r="C26" s="496" t="s">
        <v>1586</v>
      </c>
      <c r="D26" s="361" t="s">
        <v>206</v>
      </c>
      <c r="E26" s="360">
        <v>9</v>
      </c>
      <c r="F26" s="183"/>
      <c r="G26" s="367"/>
      <c r="H26" s="367"/>
      <c r="I26" s="183"/>
      <c r="J26" s="336"/>
      <c r="K26" s="230"/>
      <c r="L26" s="183"/>
      <c r="M26" s="183"/>
      <c r="N26" s="183"/>
      <c r="O26" s="183"/>
      <c r="P26" s="231"/>
    </row>
    <row r="27" spans="1:16" s="232" customFormat="1" ht="18.75" customHeight="1">
      <c r="A27" s="365"/>
      <c r="B27" s="407"/>
      <c r="C27" s="496" t="s">
        <v>1363</v>
      </c>
      <c r="D27" s="361"/>
      <c r="E27" s="360"/>
      <c r="F27" s="183"/>
      <c r="G27" s="367"/>
      <c r="H27" s="367"/>
      <c r="I27" s="183"/>
      <c r="J27" s="336"/>
      <c r="K27" s="230"/>
      <c r="L27" s="183"/>
      <c r="M27" s="183"/>
      <c r="N27" s="183"/>
      <c r="O27" s="183"/>
      <c r="P27" s="231"/>
    </row>
    <row r="28" spans="1:16" s="232" customFormat="1" ht="31.5" customHeight="1">
      <c r="A28" s="365">
        <v>9</v>
      </c>
      <c r="B28" s="407" t="s">
        <v>400</v>
      </c>
      <c r="C28" s="497" t="s">
        <v>1219</v>
      </c>
      <c r="D28" s="361" t="s">
        <v>144</v>
      </c>
      <c r="E28" s="360">
        <v>200</v>
      </c>
      <c r="F28" s="183"/>
      <c r="G28" s="367"/>
      <c r="H28" s="367"/>
      <c r="I28" s="183"/>
      <c r="J28" s="336"/>
      <c r="K28" s="230"/>
      <c r="L28" s="183"/>
      <c r="M28" s="183"/>
      <c r="N28" s="183"/>
      <c r="O28" s="183"/>
      <c r="P28" s="231"/>
    </row>
    <row r="29" spans="1:16" s="232" customFormat="1" ht="18.75" customHeight="1">
      <c r="A29" s="643">
        <v>10</v>
      </c>
      <c r="B29" s="644" t="s">
        <v>1346</v>
      </c>
      <c r="C29" s="645" t="s">
        <v>1220</v>
      </c>
      <c r="D29" s="586" t="s">
        <v>144</v>
      </c>
      <c r="E29" s="585">
        <v>200</v>
      </c>
      <c r="F29" s="190"/>
      <c r="G29" s="601"/>
      <c r="H29" s="601"/>
      <c r="I29" s="190"/>
      <c r="J29" s="464"/>
      <c r="K29" s="238"/>
      <c r="L29" s="190"/>
      <c r="M29" s="190"/>
      <c r="N29" s="190"/>
      <c r="O29" s="190"/>
      <c r="P29" s="239"/>
    </row>
    <row r="30" spans="1:16" s="232" customFormat="1" ht="126" customHeight="1">
      <c r="A30" s="365">
        <v>11</v>
      </c>
      <c r="B30" s="407" t="s">
        <v>1221</v>
      </c>
      <c r="C30" s="497" t="s">
        <v>1222</v>
      </c>
      <c r="D30" s="361" t="s">
        <v>1782</v>
      </c>
      <c r="E30" s="360">
        <v>9</v>
      </c>
      <c r="F30" s="183"/>
      <c r="G30" s="367"/>
      <c r="H30" s="367"/>
      <c r="I30" s="183"/>
      <c r="J30" s="336"/>
      <c r="K30" s="230"/>
      <c r="L30" s="183"/>
      <c r="M30" s="183"/>
      <c r="N30" s="183"/>
      <c r="O30" s="183"/>
      <c r="P30" s="231"/>
    </row>
    <row r="31" spans="1:16" s="232" customFormat="1" ht="66" customHeight="1">
      <c r="A31" s="365">
        <v>12</v>
      </c>
      <c r="B31" s="407" t="s">
        <v>1223</v>
      </c>
      <c r="C31" s="497" t="s">
        <v>1235</v>
      </c>
      <c r="D31" s="361" t="s">
        <v>206</v>
      </c>
      <c r="E31" s="360">
        <v>9</v>
      </c>
      <c r="F31" s="183"/>
      <c r="G31" s="367"/>
      <c r="H31" s="367"/>
      <c r="I31" s="183"/>
      <c r="J31" s="336"/>
      <c r="K31" s="230"/>
      <c r="L31" s="183"/>
      <c r="M31" s="183"/>
      <c r="N31" s="183"/>
      <c r="O31" s="183"/>
      <c r="P31" s="231"/>
    </row>
    <row r="32" spans="1:16" s="232" customFormat="1" ht="18.75" customHeight="1">
      <c r="A32" s="365"/>
      <c r="B32" s="407"/>
      <c r="C32" s="497" t="s">
        <v>1224</v>
      </c>
      <c r="D32" s="361"/>
      <c r="E32" s="360"/>
      <c r="F32" s="183"/>
      <c r="G32" s="367"/>
      <c r="H32" s="367"/>
      <c r="I32" s="183"/>
      <c r="J32" s="336"/>
      <c r="K32" s="230"/>
      <c r="L32" s="183"/>
      <c r="M32" s="183"/>
      <c r="N32" s="183"/>
      <c r="O32" s="183"/>
      <c r="P32" s="231"/>
    </row>
    <row r="33" spans="1:16" s="232" customFormat="1" ht="18.75" customHeight="1">
      <c r="A33" s="365"/>
      <c r="B33" s="407"/>
      <c r="C33" s="497" t="s">
        <v>1573</v>
      </c>
      <c r="D33" s="361"/>
      <c r="E33" s="360"/>
      <c r="F33" s="183"/>
      <c r="G33" s="367"/>
      <c r="H33" s="367"/>
      <c r="I33" s="183"/>
      <c r="J33" s="336"/>
      <c r="K33" s="230"/>
      <c r="L33" s="183"/>
      <c r="M33" s="183"/>
      <c r="N33" s="183"/>
      <c r="O33" s="183"/>
      <c r="P33" s="231"/>
    </row>
    <row r="34" spans="1:16" s="232" customFormat="1" ht="18.75" customHeight="1">
      <c r="A34" s="365"/>
      <c r="B34" s="407"/>
      <c r="C34" s="497" t="s">
        <v>1236</v>
      </c>
      <c r="D34" s="361"/>
      <c r="E34" s="360"/>
      <c r="F34" s="183"/>
      <c r="G34" s="367"/>
      <c r="H34" s="367"/>
      <c r="I34" s="183"/>
      <c r="J34" s="336"/>
      <c r="K34" s="230"/>
      <c r="L34" s="183"/>
      <c r="M34" s="183"/>
      <c r="N34" s="183"/>
      <c r="O34" s="183"/>
      <c r="P34" s="231"/>
    </row>
    <row r="35" spans="1:16" s="232" customFormat="1" ht="64.5" customHeight="1">
      <c r="A35" s="365">
        <v>13</v>
      </c>
      <c r="B35" s="407" t="s">
        <v>1225</v>
      </c>
      <c r="C35" s="497" t="s">
        <v>1226</v>
      </c>
      <c r="D35" s="361" t="s">
        <v>1800</v>
      </c>
      <c r="E35" s="360">
        <v>9</v>
      </c>
      <c r="F35" s="183"/>
      <c r="G35" s="367"/>
      <c r="H35" s="367"/>
      <c r="I35" s="183"/>
      <c r="J35" s="336"/>
      <c r="K35" s="230"/>
      <c r="L35" s="183"/>
      <c r="M35" s="183"/>
      <c r="N35" s="183"/>
      <c r="O35" s="183"/>
      <c r="P35" s="231"/>
    </row>
    <row r="36" spans="1:16" s="232" customFormat="1" ht="34.5" customHeight="1">
      <c r="A36" s="365">
        <v>14</v>
      </c>
      <c r="B36" s="407" t="s">
        <v>1227</v>
      </c>
      <c r="C36" s="497" t="s">
        <v>1228</v>
      </c>
      <c r="D36" s="361" t="s">
        <v>1800</v>
      </c>
      <c r="E36" s="360">
        <v>1</v>
      </c>
      <c r="F36" s="183"/>
      <c r="G36" s="367"/>
      <c r="H36" s="367"/>
      <c r="I36" s="183"/>
      <c r="J36" s="336"/>
      <c r="K36" s="230"/>
      <c r="L36" s="183"/>
      <c r="M36" s="183"/>
      <c r="N36" s="183"/>
      <c r="O36" s="183"/>
      <c r="P36" s="231"/>
    </row>
    <row r="37" spans="1:16" s="232" customFormat="1" ht="18.75" customHeight="1" thickBot="1">
      <c r="A37" s="365">
        <v>15</v>
      </c>
      <c r="B37" s="407" t="s">
        <v>1229</v>
      </c>
      <c r="C37" s="497" t="s">
        <v>1230</v>
      </c>
      <c r="D37" s="361" t="s">
        <v>1973</v>
      </c>
      <c r="E37" s="360">
        <v>145</v>
      </c>
      <c r="F37" s="183"/>
      <c r="G37" s="367"/>
      <c r="H37" s="367"/>
      <c r="I37" s="495"/>
      <c r="J37" s="336"/>
      <c r="K37" s="230"/>
      <c r="L37" s="183"/>
      <c r="M37" s="183"/>
      <c r="N37" s="183"/>
      <c r="O37" s="183"/>
      <c r="P37" s="231"/>
    </row>
    <row r="38" spans="1:24" s="210" customFormat="1" ht="18" customHeight="1" thickBot="1">
      <c r="A38" s="240"/>
      <c r="B38" s="769" t="s">
        <v>145</v>
      </c>
      <c r="C38" s="769"/>
      <c r="D38" s="242" t="s">
        <v>142</v>
      </c>
      <c r="E38" s="243"/>
      <c r="F38" s="244"/>
      <c r="G38" s="244"/>
      <c r="H38" s="244"/>
      <c r="I38" s="244"/>
      <c r="J38" s="244"/>
      <c r="K38" s="244"/>
      <c r="L38" s="244">
        <f>SUM(L18:L37)</f>
        <v>0</v>
      </c>
      <c r="M38" s="245">
        <f>SUM(M18:M37)</f>
        <v>0</v>
      </c>
      <c r="N38" s="245">
        <f>SUM(N18:N37)</f>
        <v>0</v>
      </c>
      <c r="O38" s="244">
        <f>SUM(O18:O37)</f>
        <v>0</v>
      </c>
      <c r="P38" s="256">
        <f>SUM(P18:P37)</f>
        <v>0</v>
      </c>
      <c r="Q38" s="232"/>
      <c r="R38" s="232"/>
      <c r="S38" s="232"/>
      <c r="T38" s="232"/>
      <c r="U38" s="232"/>
      <c r="V38" s="232"/>
      <c r="W38" s="232"/>
      <c r="X38" s="232"/>
    </row>
    <row r="39" spans="1:24" s="210" customFormat="1" ht="15" customHeight="1" thickBot="1">
      <c r="A39" s="246"/>
      <c r="B39" s="247"/>
      <c r="C39" s="247" t="s">
        <v>146</v>
      </c>
      <c r="D39" s="248" t="s">
        <v>147</v>
      </c>
      <c r="E39" s="249"/>
      <c r="F39" s="247"/>
      <c r="G39" s="247"/>
      <c r="H39" s="247"/>
      <c r="I39" s="247"/>
      <c r="J39" s="247"/>
      <c r="K39" s="247"/>
      <c r="L39" s="227"/>
      <c r="M39" s="234"/>
      <c r="N39" s="234">
        <f>ROUND(N38*0.05,2)</f>
        <v>0</v>
      </c>
      <c r="O39" s="183"/>
      <c r="P39" s="257">
        <f>SUM(N39:O39)</f>
        <v>0</v>
      </c>
      <c r="Q39" s="232"/>
      <c r="R39" s="232"/>
      <c r="S39" s="232"/>
      <c r="T39" s="232"/>
      <c r="U39" s="232"/>
      <c r="V39" s="232"/>
      <c r="W39" s="232"/>
      <c r="X39" s="232"/>
    </row>
    <row r="40" spans="1:24" s="210" customFormat="1" ht="17.25" customHeight="1" thickBot="1">
      <c r="A40" s="250"/>
      <c r="B40" s="251"/>
      <c r="C40" s="241" t="s">
        <v>141</v>
      </c>
      <c r="D40" s="252" t="s">
        <v>142</v>
      </c>
      <c r="E40" s="253"/>
      <c r="F40" s="251"/>
      <c r="G40" s="251"/>
      <c r="H40" s="251"/>
      <c r="I40" s="251"/>
      <c r="J40" s="251"/>
      <c r="K40" s="251"/>
      <c r="L40" s="244">
        <f>SUM(L38)</f>
        <v>0</v>
      </c>
      <c r="M40" s="245">
        <f>SUM(M38)</f>
        <v>0</v>
      </c>
      <c r="N40" s="245">
        <f>SUM(N38:N39)</f>
        <v>0</v>
      </c>
      <c r="O40" s="245">
        <f>SUM(O38)</f>
        <v>0</v>
      </c>
      <c r="P40" s="258">
        <f>P38+P39</f>
        <v>0</v>
      </c>
      <c r="Q40" s="232"/>
      <c r="R40" s="232"/>
      <c r="S40" s="232"/>
      <c r="T40" s="232"/>
      <c r="U40" s="232"/>
      <c r="V40" s="232"/>
      <c r="W40" s="232"/>
      <c r="X40" s="232"/>
    </row>
    <row r="41" spans="1:24" s="210" customFormat="1" ht="18" customHeight="1">
      <c r="A41" s="254"/>
      <c r="B41" s="254"/>
      <c r="C41" s="254"/>
      <c r="D41" s="254"/>
      <c r="E41" s="254"/>
      <c r="F41" s="254"/>
      <c r="G41" s="254"/>
      <c r="H41" s="254"/>
      <c r="I41" s="254"/>
      <c r="J41" s="254"/>
      <c r="K41" s="254"/>
      <c r="L41" s="254"/>
      <c r="M41" s="254"/>
      <c r="N41" s="254"/>
      <c r="O41" s="254"/>
      <c r="P41" s="254"/>
      <c r="Q41" s="232"/>
      <c r="R41" s="232"/>
      <c r="S41" s="232"/>
      <c r="T41" s="232"/>
      <c r="U41" s="232"/>
      <c r="V41" s="232"/>
      <c r="W41" s="232"/>
      <c r="X41" s="232"/>
    </row>
    <row r="42" spans="1:24" s="210" customFormat="1" ht="12" customHeight="1">
      <c r="A42" s="254"/>
      <c r="B42" s="254"/>
      <c r="C42" s="254"/>
      <c r="D42" s="254"/>
      <c r="E42" s="254"/>
      <c r="F42" s="254"/>
      <c r="G42" s="254"/>
      <c r="H42" s="254"/>
      <c r="I42" s="254"/>
      <c r="J42" s="254"/>
      <c r="K42" s="254"/>
      <c r="L42" s="254"/>
      <c r="M42" s="254"/>
      <c r="N42" s="254"/>
      <c r="O42" s="254"/>
      <c r="P42" s="254"/>
      <c r="Q42" s="232"/>
      <c r="R42" s="232"/>
      <c r="S42" s="232"/>
      <c r="T42" s="232"/>
      <c r="U42" s="232"/>
      <c r="V42" s="232"/>
      <c r="W42" s="232"/>
      <c r="X42" s="232"/>
    </row>
    <row r="43" spans="1:24" s="210" customFormat="1" ht="15" customHeight="1">
      <c r="A43" s="212"/>
      <c r="B43" s="696" t="s">
        <v>2191</v>
      </c>
      <c r="C43" s="254"/>
      <c r="D43" s="254"/>
      <c r="E43" s="254"/>
      <c r="F43" s="254"/>
      <c r="G43" s="254"/>
      <c r="H43" s="254"/>
      <c r="I43" s="254"/>
      <c r="J43" s="254"/>
      <c r="K43" s="254"/>
      <c r="L43" s="254"/>
      <c r="M43" s="254"/>
      <c r="N43" s="254"/>
      <c r="O43" s="254"/>
      <c r="P43" s="254"/>
      <c r="Q43" s="232"/>
      <c r="R43" s="232"/>
      <c r="S43" s="232"/>
      <c r="T43" s="232"/>
      <c r="U43" s="232"/>
      <c r="V43" s="232"/>
      <c r="W43" s="232"/>
      <c r="X43" s="232"/>
    </row>
    <row r="44" spans="1:24" s="210" customFormat="1" ht="13.5" customHeight="1">
      <c r="A44" s="212"/>
      <c r="B44" s="255"/>
      <c r="C44" s="255"/>
      <c r="D44" s="212"/>
      <c r="E44" s="212"/>
      <c r="F44" s="212"/>
      <c r="G44" s="212"/>
      <c r="H44" s="212"/>
      <c r="I44" s="212"/>
      <c r="J44" s="212"/>
      <c r="K44" s="212"/>
      <c r="L44" s="212"/>
      <c r="M44" s="212"/>
      <c r="N44" s="212"/>
      <c r="O44" s="212"/>
      <c r="P44" s="212"/>
      <c r="Q44" s="232"/>
      <c r="R44" s="232"/>
      <c r="S44" s="232"/>
      <c r="T44" s="232"/>
      <c r="U44" s="232"/>
      <c r="V44" s="232"/>
      <c r="W44" s="232"/>
      <c r="X44" s="232"/>
    </row>
    <row r="45" spans="1:24" s="210" customFormat="1" ht="15" customHeight="1">
      <c r="A45" s="212"/>
      <c r="B45" s="255" t="s">
        <v>1517</v>
      </c>
      <c r="C45" s="255"/>
      <c r="D45" s="212"/>
      <c r="E45" s="212"/>
      <c r="F45" s="212"/>
      <c r="G45" s="212"/>
      <c r="H45" s="212"/>
      <c r="I45" s="212"/>
      <c r="J45" s="212"/>
      <c r="K45" s="212"/>
      <c r="L45" s="212"/>
      <c r="M45" s="212"/>
      <c r="N45" s="212"/>
      <c r="O45" s="212"/>
      <c r="P45" s="212"/>
      <c r="Q45" s="232"/>
      <c r="R45" s="232"/>
      <c r="S45" s="232"/>
      <c r="T45" s="232"/>
      <c r="U45" s="232"/>
      <c r="V45" s="232"/>
      <c r="W45" s="232"/>
      <c r="X45" s="232"/>
    </row>
    <row r="46" spans="1:24" s="210" customFormat="1" ht="18" customHeight="1">
      <c r="A46" s="254"/>
      <c r="B46" s="254"/>
      <c r="C46" s="254"/>
      <c r="D46" s="254"/>
      <c r="E46" s="254"/>
      <c r="F46" s="254"/>
      <c r="G46" s="254"/>
      <c r="H46" s="254"/>
      <c r="I46" s="254"/>
      <c r="J46" s="254"/>
      <c r="K46" s="254"/>
      <c r="L46" s="254"/>
      <c r="M46" s="254"/>
      <c r="N46" s="254"/>
      <c r="O46" s="254"/>
      <c r="P46" s="254"/>
      <c r="Q46" s="232"/>
      <c r="R46" s="232"/>
      <c r="S46" s="232"/>
      <c r="T46" s="232"/>
      <c r="U46" s="232"/>
      <c r="V46" s="232"/>
      <c r="W46" s="232"/>
      <c r="X46" s="232"/>
    </row>
    <row r="47" spans="1:24" s="210" customFormat="1" ht="18" customHeight="1">
      <c r="A47" s="212"/>
      <c r="B47" s="254"/>
      <c r="C47" s="254"/>
      <c r="D47" s="254"/>
      <c r="E47" s="254"/>
      <c r="F47" s="254"/>
      <c r="G47" s="254"/>
      <c r="H47" s="254"/>
      <c r="I47" s="254"/>
      <c r="J47" s="254"/>
      <c r="K47" s="254"/>
      <c r="L47" s="254"/>
      <c r="M47" s="254"/>
      <c r="N47" s="254"/>
      <c r="O47" s="254"/>
      <c r="P47" s="254"/>
      <c r="Q47" s="232"/>
      <c r="R47" s="232"/>
      <c r="S47" s="232"/>
      <c r="T47" s="232"/>
      <c r="U47" s="232"/>
      <c r="V47" s="232"/>
      <c r="W47" s="232"/>
      <c r="X47" s="232"/>
    </row>
    <row r="48" spans="1:24" s="210" customFormat="1" ht="18" customHeight="1">
      <c r="A48" s="212"/>
      <c r="B48" s="255"/>
      <c r="C48" s="255"/>
      <c r="D48" s="212"/>
      <c r="E48" s="212"/>
      <c r="F48" s="212"/>
      <c r="G48" s="212"/>
      <c r="H48" s="212"/>
      <c r="I48" s="212"/>
      <c r="J48" s="212"/>
      <c r="K48" s="212"/>
      <c r="L48" s="212"/>
      <c r="M48" s="212"/>
      <c r="N48" s="212"/>
      <c r="O48" s="212"/>
      <c r="P48" s="212"/>
      <c r="Q48" s="232"/>
      <c r="R48" s="232"/>
      <c r="S48" s="232"/>
      <c r="T48" s="232"/>
      <c r="U48" s="232"/>
      <c r="V48" s="232"/>
      <c r="W48" s="232"/>
      <c r="X48" s="232"/>
    </row>
    <row r="49" spans="1:24" s="210" customFormat="1" ht="18" customHeight="1">
      <c r="A49" s="212"/>
      <c r="B49" s="212"/>
      <c r="C49" s="212"/>
      <c r="D49" s="212"/>
      <c r="E49" s="212"/>
      <c r="F49" s="212"/>
      <c r="G49" s="212"/>
      <c r="H49" s="212"/>
      <c r="I49" s="212"/>
      <c r="J49" s="212"/>
      <c r="K49" s="212"/>
      <c r="L49" s="212"/>
      <c r="M49" s="212"/>
      <c r="N49" s="212"/>
      <c r="O49" s="212"/>
      <c r="P49" s="212"/>
      <c r="Q49" s="232"/>
      <c r="R49" s="232"/>
      <c r="S49" s="232"/>
      <c r="T49" s="232"/>
      <c r="U49" s="232"/>
      <c r="V49" s="232"/>
      <c r="W49" s="232"/>
      <c r="X49" s="232"/>
    </row>
    <row r="50" spans="1:24" s="210" customFormat="1" ht="18" customHeight="1">
      <c r="A50" s="212"/>
      <c r="B50" s="212"/>
      <c r="C50" s="212"/>
      <c r="D50" s="212"/>
      <c r="E50" s="212"/>
      <c r="F50" s="212"/>
      <c r="G50" s="212"/>
      <c r="H50" s="212"/>
      <c r="I50" s="212"/>
      <c r="J50" s="212"/>
      <c r="K50" s="212"/>
      <c r="L50" s="212"/>
      <c r="M50" s="212"/>
      <c r="N50" s="212"/>
      <c r="O50" s="212"/>
      <c r="P50" s="212"/>
      <c r="Q50" s="232"/>
      <c r="R50" s="232"/>
      <c r="S50" s="232"/>
      <c r="T50" s="232"/>
      <c r="U50" s="232"/>
      <c r="V50" s="232"/>
      <c r="W50" s="232"/>
      <c r="X50" s="232"/>
    </row>
    <row r="51" spans="1:24" s="210" customFormat="1" ht="18" customHeight="1">
      <c r="A51" s="212"/>
      <c r="B51" s="212"/>
      <c r="C51" s="212"/>
      <c r="D51" s="212"/>
      <c r="E51" s="212"/>
      <c r="F51" s="212"/>
      <c r="G51" s="212"/>
      <c r="H51" s="212"/>
      <c r="I51" s="212"/>
      <c r="J51" s="212"/>
      <c r="K51" s="212"/>
      <c r="L51" s="212"/>
      <c r="M51" s="212"/>
      <c r="N51" s="212"/>
      <c r="O51" s="212"/>
      <c r="P51" s="212"/>
      <c r="Q51" s="232"/>
      <c r="R51" s="232"/>
      <c r="S51" s="232"/>
      <c r="T51" s="232"/>
      <c r="U51" s="232"/>
      <c r="V51" s="232"/>
      <c r="W51" s="232"/>
      <c r="X51" s="232"/>
    </row>
    <row r="52" spans="17:24" s="210" customFormat="1" ht="18" customHeight="1">
      <c r="Q52" s="232"/>
      <c r="R52" s="232"/>
      <c r="S52" s="232"/>
      <c r="T52" s="232"/>
      <c r="U52" s="232"/>
      <c r="V52" s="232"/>
      <c r="W52" s="232"/>
      <c r="X52" s="232"/>
    </row>
    <row r="53" spans="17:24" s="210" customFormat="1" ht="14.25">
      <c r="Q53" s="232"/>
      <c r="R53" s="232"/>
      <c r="S53" s="232"/>
      <c r="T53" s="232"/>
      <c r="U53" s="232"/>
      <c r="V53" s="232"/>
      <c r="W53" s="232"/>
      <c r="X53" s="232"/>
    </row>
    <row r="54" spans="17:24" s="210" customFormat="1" ht="14.25">
      <c r="Q54" s="232"/>
      <c r="R54" s="232"/>
      <c r="S54" s="232"/>
      <c r="T54" s="232"/>
      <c r="U54" s="232"/>
      <c r="V54" s="232"/>
      <c r="W54" s="232"/>
      <c r="X54" s="232"/>
    </row>
    <row r="55" spans="17:24" s="210" customFormat="1" ht="14.25">
      <c r="Q55" s="232"/>
      <c r="R55" s="232"/>
      <c r="S55" s="232"/>
      <c r="T55" s="232"/>
      <c r="U55" s="232"/>
      <c r="V55" s="232"/>
      <c r="W55" s="232"/>
      <c r="X55" s="232"/>
    </row>
    <row r="56" spans="17:24" s="210" customFormat="1" ht="14.25">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ht="12.75">
      <c r="Q79" s="221"/>
      <c r="R79" s="221"/>
      <c r="S79" s="221"/>
      <c r="T79" s="221"/>
      <c r="U79" s="221"/>
      <c r="V79" s="221"/>
      <c r="W79" s="221"/>
      <c r="X79" s="221"/>
    </row>
    <row r="80" spans="17:24" ht="12.75">
      <c r="Q80" s="221"/>
      <c r="R80" s="221"/>
      <c r="S80" s="221"/>
      <c r="T80" s="221"/>
      <c r="U80" s="221"/>
      <c r="V80" s="221"/>
      <c r="W80" s="221"/>
      <c r="X80" s="221"/>
    </row>
    <row r="81" spans="17:24" ht="12.75">
      <c r="Q81" s="221"/>
      <c r="R81" s="221"/>
      <c r="S81" s="221"/>
      <c r="T81" s="221"/>
      <c r="U81" s="221"/>
      <c r="V81" s="221"/>
      <c r="W81" s="221"/>
      <c r="X81" s="221"/>
    </row>
    <row r="82" spans="17:24" ht="12.75">
      <c r="Q82" s="221"/>
      <c r="R82" s="221"/>
      <c r="S82" s="221"/>
      <c r="T82" s="221"/>
      <c r="U82" s="221"/>
      <c r="V82" s="221"/>
      <c r="W82" s="221"/>
      <c r="X82" s="221"/>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sheetData>
  <sheetProtection/>
  <mergeCells count="23">
    <mergeCell ref="B38:C38"/>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1" right="0.19" top="0.83" bottom="0.43" header="0.64" footer="0.2"/>
  <pageSetup horizontalDpi="600" verticalDpi="600" orientation="landscape" paperSize="9" scale="90"/>
  <headerFooter alignWithMargins="0">
    <oddHeader>&amp;C&amp;8lapa &amp;P</oddHeader>
    <oddFooter>&amp;R&amp;8Lokālā tāme Nr.4-6</oddFooter>
  </headerFooter>
</worksheet>
</file>

<file path=xl/worksheets/sheet26.xml><?xml version="1.0" encoding="utf-8"?>
<worksheet xmlns="http://schemas.openxmlformats.org/spreadsheetml/2006/main" xmlns:r="http://schemas.openxmlformats.org/officeDocument/2006/relationships">
  <sheetPr>
    <tabColor indexed="13"/>
  </sheetPr>
  <dimension ref="A1:X229"/>
  <sheetViews>
    <sheetView zoomScale="75" zoomScaleNormal="75" workbookViewId="0" topLeftCell="A1">
      <selection activeCell="C6" sqref="C6"/>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1197</v>
      </c>
      <c r="B3" s="758"/>
      <c r="C3" s="758"/>
      <c r="D3" s="758"/>
      <c r="E3" s="758"/>
      <c r="F3" s="758"/>
      <c r="G3" s="758"/>
      <c r="H3" s="758"/>
      <c r="I3" s="758"/>
      <c r="J3" s="758"/>
      <c r="K3" s="758"/>
      <c r="L3" s="758"/>
      <c r="M3" s="758"/>
      <c r="N3" s="758"/>
      <c r="O3" s="758"/>
      <c r="P3" s="758"/>
    </row>
    <row r="4" spans="1:16" s="210" customFormat="1" ht="15.75" customHeight="1">
      <c r="A4" s="759" t="s">
        <v>1354</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P48</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384"/>
      <c r="B18" s="399"/>
      <c r="C18" s="394"/>
      <c r="D18" s="400"/>
      <c r="E18" s="401"/>
      <c r="F18" s="335"/>
      <c r="G18" s="336"/>
      <c r="H18" s="337"/>
      <c r="I18" s="338"/>
      <c r="J18" s="336"/>
      <c r="K18" s="230"/>
      <c r="L18" s="183"/>
      <c r="M18" s="183"/>
      <c r="N18" s="183"/>
      <c r="O18" s="183"/>
      <c r="P18" s="231"/>
    </row>
    <row r="19" spans="1:16" s="232" customFormat="1" ht="18.75" customHeight="1">
      <c r="A19" s="396" t="s">
        <v>2025</v>
      </c>
      <c r="B19" s="456" t="s">
        <v>1355</v>
      </c>
      <c r="C19" s="423" t="s">
        <v>1356</v>
      </c>
      <c r="D19" s="453" t="s">
        <v>144</v>
      </c>
      <c r="E19" s="361">
        <v>860</v>
      </c>
      <c r="F19" s="356"/>
      <c r="G19" s="367"/>
      <c r="H19" s="367"/>
      <c r="I19" s="183"/>
      <c r="J19" s="336"/>
      <c r="K19" s="230"/>
      <c r="L19" s="183"/>
      <c r="M19" s="183"/>
      <c r="N19" s="183"/>
      <c r="O19" s="183"/>
      <c r="P19" s="231"/>
    </row>
    <row r="20" spans="1:16" s="232" customFormat="1" ht="18.75" customHeight="1">
      <c r="A20" s="396" t="s">
        <v>2037</v>
      </c>
      <c r="B20" s="456" t="s">
        <v>1357</v>
      </c>
      <c r="C20" s="454" t="s">
        <v>1358</v>
      </c>
      <c r="D20" s="453" t="s">
        <v>144</v>
      </c>
      <c r="E20" s="360">
        <v>64.5</v>
      </c>
      <c r="F20" s="367"/>
      <c r="G20" s="367"/>
      <c r="H20" s="367"/>
      <c r="I20" s="367"/>
      <c r="J20" s="336"/>
      <c r="K20" s="230"/>
      <c r="L20" s="183"/>
      <c r="M20" s="183"/>
      <c r="N20" s="183"/>
      <c r="O20" s="183"/>
      <c r="P20" s="231"/>
    </row>
    <row r="21" spans="1:16" s="232" customFormat="1" ht="47.25" customHeight="1">
      <c r="A21" s="396" t="s">
        <v>942</v>
      </c>
      <c r="B21" s="399" t="s">
        <v>1359</v>
      </c>
      <c r="C21" s="343" t="s">
        <v>1577</v>
      </c>
      <c r="D21" s="453" t="s">
        <v>144</v>
      </c>
      <c r="E21" s="361">
        <v>145</v>
      </c>
      <c r="F21" s="356"/>
      <c r="G21" s="367"/>
      <c r="H21" s="367"/>
      <c r="I21" s="367"/>
      <c r="J21" s="336"/>
      <c r="K21" s="230"/>
      <c r="L21" s="183"/>
      <c r="M21" s="183"/>
      <c r="N21" s="183"/>
      <c r="O21" s="183"/>
      <c r="P21" s="231"/>
    </row>
    <row r="22" spans="1:16" s="232" customFormat="1" ht="47.25" customHeight="1">
      <c r="A22" s="331">
        <v>4</v>
      </c>
      <c r="B22" s="399" t="s">
        <v>1359</v>
      </c>
      <c r="C22" s="343" t="s">
        <v>1578</v>
      </c>
      <c r="D22" s="453" t="s">
        <v>144</v>
      </c>
      <c r="E22" s="361">
        <v>235</v>
      </c>
      <c r="F22" s="356"/>
      <c r="G22" s="367"/>
      <c r="H22" s="367"/>
      <c r="I22" s="367"/>
      <c r="J22" s="336"/>
      <c r="K22" s="230"/>
      <c r="L22" s="183"/>
      <c r="M22" s="183"/>
      <c r="N22" s="183"/>
      <c r="O22" s="183"/>
      <c r="P22" s="231"/>
    </row>
    <row r="23" spans="1:16" s="232" customFormat="1" ht="47.25" customHeight="1">
      <c r="A23" s="365">
        <v>5</v>
      </c>
      <c r="B23" s="399" t="s">
        <v>1359</v>
      </c>
      <c r="C23" s="343" t="s">
        <v>1579</v>
      </c>
      <c r="D23" s="453" t="s">
        <v>144</v>
      </c>
      <c r="E23" s="361">
        <v>55</v>
      </c>
      <c r="F23" s="356"/>
      <c r="G23" s="367"/>
      <c r="H23" s="367"/>
      <c r="I23" s="367"/>
      <c r="J23" s="336"/>
      <c r="K23" s="230"/>
      <c r="L23" s="183"/>
      <c r="M23" s="183"/>
      <c r="N23" s="183"/>
      <c r="O23" s="183"/>
      <c r="P23" s="231"/>
    </row>
    <row r="24" spans="1:16" s="232" customFormat="1" ht="38.25" customHeight="1">
      <c r="A24" s="365">
        <v>6</v>
      </c>
      <c r="B24" s="341" t="s">
        <v>1360</v>
      </c>
      <c r="C24" s="343" t="s">
        <v>1580</v>
      </c>
      <c r="D24" s="453" t="s">
        <v>144</v>
      </c>
      <c r="E24" s="361">
        <v>425</v>
      </c>
      <c r="F24" s="356"/>
      <c r="G24" s="367"/>
      <c r="H24" s="367"/>
      <c r="I24" s="367"/>
      <c r="J24" s="336"/>
      <c r="K24" s="230"/>
      <c r="L24" s="183"/>
      <c r="M24" s="183"/>
      <c r="N24" s="183"/>
      <c r="O24" s="183"/>
      <c r="P24" s="231"/>
    </row>
    <row r="25" spans="1:16" s="232" customFormat="1" ht="18.75" customHeight="1">
      <c r="A25" s="365">
        <v>7</v>
      </c>
      <c r="B25" s="341" t="s">
        <v>1361</v>
      </c>
      <c r="C25" s="343" t="s">
        <v>1581</v>
      </c>
      <c r="D25" s="453" t="s">
        <v>206</v>
      </c>
      <c r="E25" s="361">
        <v>31</v>
      </c>
      <c r="F25" s="356"/>
      <c r="G25" s="367"/>
      <c r="H25" s="367"/>
      <c r="I25" s="367"/>
      <c r="J25" s="336"/>
      <c r="K25" s="230"/>
      <c r="L25" s="183"/>
      <c r="M25" s="183"/>
      <c r="N25" s="183"/>
      <c r="O25" s="183"/>
      <c r="P25" s="231"/>
    </row>
    <row r="26" spans="1:16" s="232" customFormat="1" ht="18.75" customHeight="1">
      <c r="A26" s="365">
        <v>8</v>
      </c>
      <c r="B26" s="341" t="s">
        <v>1361</v>
      </c>
      <c r="C26" s="343" t="s">
        <v>1582</v>
      </c>
      <c r="D26" s="453" t="s">
        <v>206</v>
      </c>
      <c r="E26" s="361">
        <v>27</v>
      </c>
      <c r="F26" s="356"/>
      <c r="G26" s="367"/>
      <c r="H26" s="367"/>
      <c r="I26" s="367"/>
      <c r="J26" s="336"/>
      <c r="K26" s="230"/>
      <c r="L26" s="183"/>
      <c r="M26" s="183"/>
      <c r="N26" s="183"/>
      <c r="O26" s="183"/>
      <c r="P26" s="231"/>
    </row>
    <row r="27" spans="1:16" s="232" customFormat="1" ht="18.75" customHeight="1">
      <c r="A27" s="365">
        <v>9</v>
      </c>
      <c r="B27" s="341" t="s">
        <v>1361</v>
      </c>
      <c r="C27" s="343" t="s">
        <v>1583</v>
      </c>
      <c r="D27" s="453" t="s">
        <v>206</v>
      </c>
      <c r="E27" s="361">
        <v>2</v>
      </c>
      <c r="F27" s="356"/>
      <c r="G27" s="367"/>
      <c r="H27" s="367"/>
      <c r="I27" s="367"/>
      <c r="J27" s="336"/>
      <c r="K27" s="230"/>
      <c r="L27" s="183"/>
      <c r="M27" s="183"/>
      <c r="N27" s="183"/>
      <c r="O27" s="183"/>
      <c r="P27" s="231"/>
    </row>
    <row r="28" spans="1:16" s="232" customFormat="1" ht="33.75" customHeight="1">
      <c r="A28" s="643">
        <v>10</v>
      </c>
      <c r="B28" s="459" t="s">
        <v>1362</v>
      </c>
      <c r="C28" s="460" t="s">
        <v>1584</v>
      </c>
      <c r="D28" s="646" t="s">
        <v>206</v>
      </c>
      <c r="E28" s="586">
        <v>4</v>
      </c>
      <c r="F28" s="583"/>
      <c r="G28" s="601"/>
      <c r="H28" s="601"/>
      <c r="I28" s="601"/>
      <c r="J28" s="464"/>
      <c r="K28" s="238"/>
      <c r="L28" s="190"/>
      <c r="M28" s="190"/>
      <c r="N28" s="190"/>
      <c r="O28" s="190"/>
      <c r="P28" s="239"/>
    </row>
    <row r="29" spans="1:16" s="232" customFormat="1" ht="33.75" customHeight="1">
      <c r="A29" s="365">
        <v>11</v>
      </c>
      <c r="B29" s="341" t="s">
        <v>1362</v>
      </c>
      <c r="C29" s="343" t="s">
        <v>1585</v>
      </c>
      <c r="D29" s="453" t="s">
        <v>206</v>
      </c>
      <c r="E29" s="361">
        <v>3</v>
      </c>
      <c r="F29" s="356"/>
      <c r="G29" s="367"/>
      <c r="H29" s="367"/>
      <c r="I29" s="367"/>
      <c r="J29" s="336"/>
      <c r="K29" s="230"/>
      <c r="L29" s="183"/>
      <c r="M29" s="183"/>
      <c r="N29" s="183"/>
      <c r="O29" s="183"/>
      <c r="P29" s="231"/>
    </row>
    <row r="30" spans="1:16" s="232" customFormat="1" ht="33.75" customHeight="1">
      <c r="A30" s="365">
        <v>12</v>
      </c>
      <c r="B30" s="341" t="s">
        <v>1362</v>
      </c>
      <c r="C30" s="343" t="s">
        <v>1586</v>
      </c>
      <c r="D30" s="453" t="s">
        <v>206</v>
      </c>
      <c r="E30" s="361">
        <v>27</v>
      </c>
      <c r="F30" s="356"/>
      <c r="G30" s="367"/>
      <c r="H30" s="367"/>
      <c r="I30" s="367"/>
      <c r="J30" s="336"/>
      <c r="K30" s="230"/>
      <c r="L30" s="183"/>
      <c r="M30" s="183"/>
      <c r="N30" s="183"/>
      <c r="O30" s="183"/>
      <c r="P30" s="231"/>
    </row>
    <row r="31" spans="1:16" s="232" customFormat="1" ht="18.75" customHeight="1">
      <c r="A31" s="365"/>
      <c r="B31" s="341"/>
      <c r="C31" s="343" t="s">
        <v>1363</v>
      </c>
      <c r="D31" s="453" t="s">
        <v>206</v>
      </c>
      <c r="E31" s="361">
        <v>21</v>
      </c>
      <c r="F31" s="356"/>
      <c r="G31" s="367"/>
      <c r="H31" s="367"/>
      <c r="I31" s="367"/>
      <c r="J31" s="336"/>
      <c r="K31" s="230"/>
      <c r="L31" s="183"/>
      <c r="M31" s="183"/>
      <c r="N31" s="183"/>
      <c r="O31" s="183"/>
      <c r="P31" s="231"/>
    </row>
    <row r="32" spans="1:16" s="232" customFormat="1" ht="37.5" customHeight="1">
      <c r="A32" s="365">
        <v>13</v>
      </c>
      <c r="B32" s="341" t="s">
        <v>1362</v>
      </c>
      <c r="C32" s="343" t="s">
        <v>1587</v>
      </c>
      <c r="D32" s="453" t="s">
        <v>144</v>
      </c>
      <c r="E32" s="361">
        <v>21</v>
      </c>
      <c r="F32" s="356"/>
      <c r="G32" s="367"/>
      <c r="H32" s="367"/>
      <c r="I32" s="367"/>
      <c r="J32" s="336"/>
      <c r="K32" s="230"/>
      <c r="L32" s="183"/>
      <c r="M32" s="183"/>
      <c r="N32" s="183"/>
      <c r="O32" s="183"/>
      <c r="P32" s="231"/>
    </row>
    <row r="33" spans="1:16" s="232" customFormat="1" ht="47.25" customHeight="1">
      <c r="A33" s="365">
        <v>14</v>
      </c>
      <c r="B33" s="341" t="s">
        <v>1364</v>
      </c>
      <c r="C33" s="352" t="s">
        <v>1365</v>
      </c>
      <c r="D33" s="453" t="s">
        <v>144</v>
      </c>
      <c r="E33" s="361">
        <v>375</v>
      </c>
      <c r="F33" s="356"/>
      <c r="G33" s="367"/>
      <c r="H33" s="367"/>
      <c r="I33" s="367"/>
      <c r="J33" s="336"/>
      <c r="K33" s="230"/>
      <c r="L33" s="183"/>
      <c r="M33" s="183"/>
      <c r="N33" s="183"/>
      <c r="O33" s="183"/>
      <c r="P33" s="231"/>
    </row>
    <row r="34" spans="1:16" s="232" customFormat="1" ht="47.25" customHeight="1">
      <c r="A34" s="365">
        <v>15</v>
      </c>
      <c r="B34" s="341" t="s">
        <v>1366</v>
      </c>
      <c r="C34" s="352" t="s">
        <v>1367</v>
      </c>
      <c r="D34" s="453" t="s">
        <v>143</v>
      </c>
      <c r="E34" s="361">
        <v>415</v>
      </c>
      <c r="F34" s="356"/>
      <c r="G34" s="367"/>
      <c r="H34" s="367"/>
      <c r="I34" s="367"/>
      <c r="J34" s="336"/>
      <c r="K34" s="230"/>
      <c r="L34" s="183"/>
      <c r="M34" s="183"/>
      <c r="N34" s="183"/>
      <c r="O34" s="183"/>
      <c r="P34" s="231"/>
    </row>
    <row r="35" spans="1:16" s="232" customFormat="1" ht="98.25" customHeight="1">
      <c r="A35" s="365">
        <v>16</v>
      </c>
      <c r="B35" s="341" t="s">
        <v>1368</v>
      </c>
      <c r="C35" s="343" t="s">
        <v>1588</v>
      </c>
      <c r="D35" s="453" t="s">
        <v>143</v>
      </c>
      <c r="E35" s="361">
        <v>2</v>
      </c>
      <c r="F35" s="356"/>
      <c r="G35" s="367"/>
      <c r="H35" s="367"/>
      <c r="I35" s="367"/>
      <c r="J35" s="336"/>
      <c r="K35" s="230"/>
      <c r="L35" s="183"/>
      <c r="M35" s="183"/>
      <c r="N35" s="183"/>
      <c r="O35" s="183"/>
      <c r="P35" s="231"/>
    </row>
    <row r="36" spans="1:16" s="232" customFormat="1" ht="47.25" customHeight="1">
      <c r="A36" s="643">
        <v>17</v>
      </c>
      <c r="B36" s="459" t="s">
        <v>1369</v>
      </c>
      <c r="C36" s="460" t="s">
        <v>1589</v>
      </c>
      <c r="D36" s="646" t="s">
        <v>143</v>
      </c>
      <c r="E36" s="586">
        <v>2</v>
      </c>
      <c r="F36" s="583"/>
      <c r="G36" s="601"/>
      <c r="H36" s="601"/>
      <c r="I36" s="601"/>
      <c r="J36" s="464"/>
      <c r="K36" s="238"/>
      <c r="L36" s="190"/>
      <c r="M36" s="190"/>
      <c r="N36" s="190"/>
      <c r="O36" s="190"/>
      <c r="P36" s="239"/>
    </row>
    <row r="37" spans="1:16" s="232" customFormat="1" ht="161.25" customHeight="1">
      <c r="A37" s="365">
        <v>18</v>
      </c>
      <c r="B37" s="341" t="s">
        <v>1370</v>
      </c>
      <c r="C37" s="343" t="s">
        <v>1590</v>
      </c>
      <c r="D37" s="453" t="s">
        <v>1800</v>
      </c>
      <c r="E37" s="361">
        <v>26</v>
      </c>
      <c r="F37" s="356"/>
      <c r="G37" s="367"/>
      <c r="H37" s="367"/>
      <c r="I37" s="367"/>
      <c r="J37" s="336"/>
      <c r="K37" s="230"/>
      <c r="L37" s="183"/>
      <c r="M37" s="183"/>
      <c r="N37" s="183"/>
      <c r="O37" s="183"/>
      <c r="P37" s="231"/>
    </row>
    <row r="38" spans="1:16" s="232" customFormat="1" ht="80.25" customHeight="1">
      <c r="A38" s="365">
        <v>19</v>
      </c>
      <c r="B38" s="341" t="s">
        <v>1369</v>
      </c>
      <c r="C38" s="343" t="s">
        <v>1591</v>
      </c>
      <c r="D38" s="453" t="s">
        <v>206</v>
      </c>
      <c r="E38" s="361">
        <v>26</v>
      </c>
      <c r="F38" s="356"/>
      <c r="G38" s="367"/>
      <c r="H38" s="367"/>
      <c r="I38" s="367"/>
      <c r="J38" s="336"/>
      <c r="K38" s="230"/>
      <c r="L38" s="183"/>
      <c r="M38" s="183"/>
      <c r="N38" s="183"/>
      <c r="O38" s="183"/>
      <c r="P38" s="231"/>
    </row>
    <row r="39" spans="1:16" s="232" customFormat="1" ht="66.75" customHeight="1">
      <c r="A39" s="365">
        <v>20</v>
      </c>
      <c r="B39" s="341" t="s">
        <v>1371</v>
      </c>
      <c r="C39" s="343" t="s">
        <v>1372</v>
      </c>
      <c r="D39" s="453" t="s">
        <v>206</v>
      </c>
      <c r="E39" s="361">
        <v>2</v>
      </c>
      <c r="F39" s="356"/>
      <c r="G39" s="367"/>
      <c r="H39" s="367"/>
      <c r="I39" s="367"/>
      <c r="J39" s="336"/>
      <c r="K39" s="230"/>
      <c r="L39" s="183"/>
      <c r="M39" s="183"/>
      <c r="N39" s="183"/>
      <c r="O39" s="183"/>
      <c r="P39" s="231"/>
    </row>
    <row r="40" spans="1:16" s="232" customFormat="1" ht="167.25" customHeight="1">
      <c r="A40" s="643">
        <v>21</v>
      </c>
      <c r="B40" s="459" t="s">
        <v>1373</v>
      </c>
      <c r="C40" s="460" t="s">
        <v>1592</v>
      </c>
      <c r="D40" s="646" t="s">
        <v>143</v>
      </c>
      <c r="E40" s="586">
        <v>27</v>
      </c>
      <c r="F40" s="583"/>
      <c r="G40" s="601"/>
      <c r="H40" s="601"/>
      <c r="I40" s="601"/>
      <c r="J40" s="464"/>
      <c r="K40" s="238"/>
      <c r="L40" s="190"/>
      <c r="M40" s="190"/>
      <c r="N40" s="190"/>
      <c r="O40" s="190"/>
      <c r="P40" s="239"/>
    </row>
    <row r="41" spans="1:16" s="232" customFormat="1" ht="63" customHeight="1">
      <c r="A41" s="365">
        <v>22</v>
      </c>
      <c r="B41" s="341" t="s">
        <v>1374</v>
      </c>
      <c r="C41" s="352" t="s">
        <v>1593</v>
      </c>
      <c r="D41" s="453" t="s">
        <v>206</v>
      </c>
      <c r="E41" s="361">
        <v>27</v>
      </c>
      <c r="F41" s="356"/>
      <c r="G41" s="367"/>
      <c r="H41" s="367"/>
      <c r="I41" s="367"/>
      <c r="J41" s="336"/>
      <c r="K41" s="230"/>
      <c r="L41" s="183"/>
      <c r="M41" s="183"/>
      <c r="N41" s="183"/>
      <c r="O41" s="183"/>
      <c r="P41" s="231"/>
    </row>
    <row r="42" spans="1:16" s="232" customFormat="1" ht="18.75" customHeight="1">
      <c r="A42" s="365"/>
      <c r="B42" s="341"/>
      <c r="C42" s="352" t="s">
        <v>1572</v>
      </c>
      <c r="D42" s="453"/>
      <c r="E42" s="361"/>
      <c r="F42" s="356"/>
      <c r="G42" s="367"/>
      <c r="H42" s="367"/>
      <c r="I42" s="367"/>
      <c r="J42" s="336"/>
      <c r="K42" s="230"/>
      <c r="L42" s="183"/>
      <c r="M42" s="183"/>
      <c r="N42" s="183"/>
      <c r="O42" s="183"/>
      <c r="P42" s="231"/>
    </row>
    <row r="43" spans="1:16" s="232" customFormat="1" ht="18.75" customHeight="1">
      <c r="A43" s="365"/>
      <c r="B43" s="341"/>
      <c r="C43" s="455" t="s">
        <v>1573</v>
      </c>
      <c r="D43" s="361"/>
      <c r="E43" s="361"/>
      <c r="F43" s="356"/>
      <c r="G43" s="367"/>
      <c r="H43" s="367"/>
      <c r="I43" s="367"/>
      <c r="J43" s="336"/>
      <c r="K43" s="230"/>
      <c r="L43" s="183"/>
      <c r="M43" s="183"/>
      <c r="N43" s="183"/>
      <c r="O43" s="183"/>
      <c r="P43" s="231"/>
    </row>
    <row r="44" spans="1:16" s="232" customFormat="1" ht="66.75" customHeight="1">
      <c r="A44" s="434">
        <v>23</v>
      </c>
      <c r="B44" s="341" t="s">
        <v>1574</v>
      </c>
      <c r="C44" s="455" t="s">
        <v>1575</v>
      </c>
      <c r="D44" s="361" t="s">
        <v>206</v>
      </c>
      <c r="E44" s="361">
        <v>27</v>
      </c>
      <c r="F44" s="356"/>
      <c r="G44" s="367"/>
      <c r="H44" s="367"/>
      <c r="I44" s="367"/>
      <c r="J44" s="336"/>
      <c r="K44" s="230"/>
      <c r="L44" s="183"/>
      <c r="M44" s="183"/>
      <c r="N44" s="183"/>
      <c r="O44" s="183"/>
      <c r="P44" s="231"/>
    </row>
    <row r="45" spans="1:16" s="232" customFormat="1" ht="30.75" customHeight="1" thickBot="1">
      <c r="A45" s="434">
        <v>24</v>
      </c>
      <c r="B45" s="341" t="s">
        <v>1807</v>
      </c>
      <c r="C45" s="455" t="s">
        <v>1576</v>
      </c>
      <c r="D45" s="361" t="s">
        <v>206</v>
      </c>
      <c r="E45" s="361">
        <v>10</v>
      </c>
      <c r="F45" s="356"/>
      <c r="G45" s="367"/>
      <c r="H45" s="367"/>
      <c r="I45" s="367"/>
      <c r="J45" s="336"/>
      <c r="K45" s="230"/>
      <c r="L45" s="183"/>
      <c r="M45" s="183"/>
      <c r="N45" s="183"/>
      <c r="O45" s="183"/>
      <c r="P45" s="231"/>
    </row>
    <row r="46" spans="1:24" s="210" customFormat="1" ht="18" customHeight="1" thickBot="1">
      <c r="A46" s="240"/>
      <c r="B46" s="769" t="s">
        <v>145</v>
      </c>
      <c r="C46" s="769"/>
      <c r="D46" s="242" t="s">
        <v>142</v>
      </c>
      <c r="E46" s="243"/>
      <c r="F46" s="244"/>
      <c r="G46" s="244"/>
      <c r="H46" s="244"/>
      <c r="I46" s="244"/>
      <c r="J46" s="244"/>
      <c r="K46" s="244"/>
      <c r="L46" s="244">
        <f>SUM(L18:L45)</f>
        <v>0</v>
      </c>
      <c r="M46" s="245">
        <f>SUM(M18:M45)</f>
        <v>0</v>
      </c>
      <c r="N46" s="245">
        <f>SUM(N18:N45)</f>
        <v>0</v>
      </c>
      <c r="O46" s="244">
        <f>SUM(O18:O45)</f>
        <v>0</v>
      </c>
      <c r="P46" s="256">
        <f>SUM(P18:P45)</f>
        <v>0</v>
      </c>
      <c r="Q46" s="232"/>
      <c r="R46" s="232"/>
      <c r="S46" s="232"/>
      <c r="T46" s="232"/>
      <c r="U46" s="232"/>
      <c r="V46" s="232"/>
      <c r="W46" s="232"/>
      <c r="X46" s="232"/>
    </row>
    <row r="47" spans="1:24" s="210" customFormat="1" ht="15" customHeight="1" thickBot="1">
      <c r="A47" s="246"/>
      <c r="B47" s="247"/>
      <c r="C47" s="247" t="s">
        <v>146</v>
      </c>
      <c r="D47" s="248" t="s">
        <v>147</v>
      </c>
      <c r="E47" s="249"/>
      <c r="F47" s="247"/>
      <c r="G47" s="247"/>
      <c r="H47" s="247"/>
      <c r="I47" s="247"/>
      <c r="J47" s="247"/>
      <c r="K47" s="247"/>
      <c r="L47" s="227"/>
      <c r="M47" s="234"/>
      <c r="N47" s="234">
        <f>ROUND(N46*0.05,2)</f>
        <v>0</v>
      </c>
      <c r="O47" s="183"/>
      <c r="P47" s="257">
        <f>SUM(N47:O47)</f>
        <v>0</v>
      </c>
      <c r="Q47" s="232"/>
      <c r="R47" s="232"/>
      <c r="S47" s="232"/>
      <c r="T47" s="232"/>
      <c r="U47" s="232"/>
      <c r="V47" s="232"/>
      <c r="W47" s="232"/>
      <c r="X47" s="232"/>
    </row>
    <row r="48" spans="1:24" s="210" customFormat="1" ht="17.25" customHeight="1" thickBot="1">
      <c r="A48" s="250"/>
      <c r="B48" s="251"/>
      <c r="C48" s="241" t="s">
        <v>141</v>
      </c>
      <c r="D48" s="252" t="s">
        <v>142</v>
      </c>
      <c r="E48" s="253"/>
      <c r="F48" s="251"/>
      <c r="G48" s="251"/>
      <c r="H48" s="251"/>
      <c r="I48" s="251"/>
      <c r="J48" s="251"/>
      <c r="K48" s="251"/>
      <c r="L48" s="244">
        <f>SUM(L46)</f>
        <v>0</v>
      </c>
      <c r="M48" s="245">
        <f>SUM(M46)</f>
        <v>0</v>
      </c>
      <c r="N48" s="245">
        <f>SUM(N46:N47)</f>
        <v>0</v>
      </c>
      <c r="O48" s="245">
        <f>SUM(O46)</f>
        <v>0</v>
      </c>
      <c r="P48" s="258">
        <f>P46+P47</f>
        <v>0</v>
      </c>
      <c r="Q48" s="232"/>
      <c r="R48" s="232"/>
      <c r="S48" s="232"/>
      <c r="T48" s="232"/>
      <c r="U48" s="232"/>
      <c r="V48" s="232"/>
      <c r="W48" s="232"/>
      <c r="X48" s="232"/>
    </row>
    <row r="49" spans="1:24" s="210" customFormat="1" ht="18" customHeight="1">
      <c r="A49" s="254"/>
      <c r="B49" s="254"/>
      <c r="C49" s="254"/>
      <c r="D49" s="254"/>
      <c r="E49" s="254"/>
      <c r="F49" s="254"/>
      <c r="G49" s="254"/>
      <c r="H49" s="254"/>
      <c r="I49" s="254"/>
      <c r="J49" s="254"/>
      <c r="K49" s="254"/>
      <c r="L49" s="254"/>
      <c r="M49" s="254"/>
      <c r="N49" s="254"/>
      <c r="O49" s="254"/>
      <c r="P49" s="254"/>
      <c r="Q49" s="232"/>
      <c r="R49" s="232"/>
      <c r="S49" s="232"/>
      <c r="T49" s="232"/>
      <c r="U49" s="232"/>
      <c r="V49" s="232"/>
      <c r="W49" s="232"/>
      <c r="X49" s="232"/>
    </row>
    <row r="50" spans="1:24" s="210" customFormat="1" ht="18" customHeight="1">
      <c r="A50" s="254"/>
      <c r="B50" s="254"/>
      <c r="C50" s="254"/>
      <c r="D50" s="254"/>
      <c r="E50" s="254"/>
      <c r="F50" s="254"/>
      <c r="G50" s="254"/>
      <c r="H50" s="254"/>
      <c r="I50" s="254"/>
      <c r="J50" s="254"/>
      <c r="K50" s="254"/>
      <c r="L50" s="254"/>
      <c r="M50" s="254"/>
      <c r="N50" s="254"/>
      <c r="O50" s="254"/>
      <c r="P50" s="254"/>
      <c r="Q50" s="232"/>
      <c r="R50" s="232"/>
      <c r="S50" s="232"/>
      <c r="T50" s="232"/>
      <c r="U50" s="232"/>
      <c r="V50" s="232"/>
      <c r="W50" s="232"/>
      <c r="X50" s="232"/>
    </row>
    <row r="51" spans="1:24" s="210" customFormat="1" ht="15" customHeight="1">
      <c r="A51" s="212"/>
      <c r="B51" s="696" t="s">
        <v>2191</v>
      </c>
      <c r="C51" s="254"/>
      <c r="D51" s="254"/>
      <c r="E51" s="254"/>
      <c r="F51" s="254"/>
      <c r="G51" s="254"/>
      <c r="H51" s="254"/>
      <c r="I51" s="254"/>
      <c r="J51" s="254"/>
      <c r="K51" s="254"/>
      <c r="L51" s="254"/>
      <c r="M51" s="254"/>
      <c r="N51" s="254"/>
      <c r="O51" s="254"/>
      <c r="P51" s="254"/>
      <c r="Q51" s="232"/>
      <c r="R51" s="232"/>
      <c r="S51" s="232"/>
      <c r="T51" s="232"/>
      <c r="U51" s="232"/>
      <c r="V51" s="232"/>
      <c r="W51" s="232"/>
      <c r="X51" s="232"/>
    </row>
    <row r="52" spans="1:24" s="210" customFormat="1" ht="13.5" customHeight="1">
      <c r="A52" s="212"/>
      <c r="B52" s="255"/>
      <c r="C52" s="255"/>
      <c r="D52" s="212"/>
      <c r="E52" s="212"/>
      <c r="F52" s="212"/>
      <c r="G52" s="212"/>
      <c r="H52" s="212"/>
      <c r="I52" s="212"/>
      <c r="J52" s="212"/>
      <c r="K52" s="212"/>
      <c r="L52" s="212"/>
      <c r="M52" s="212"/>
      <c r="N52" s="212"/>
      <c r="O52" s="212"/>
      <c r="P52" s="212"/>
      <c r="Q52" s="232"/>
      <c r="R52" s="232"/>
      <c r="S52" s="232"/>
      <c r="T52" s="232"/>
      <c r="U52" s="232"/>
      <c r="V52" s="232"/>
      <c r="W52" s="232"/>
      <c r="X52" s="232"/>
    </row>
    <row r="53" spans="1:24" s="210" customFormat="1" ht="15" customHeight="1">
      <c r="A53" s="212"/>
      <c r="B53" s="255" t="s">
        <v>1517</v>
      </c>
      <c r="C53" s="255"/>
      <c r="D53" s="212"/>
      <c r="E53" s="212"/>
      <c r="F53" s="212"/>
      <c r="G53" s="212"/>
      <c r="H53" s="212"/>
      <c r="I53" s="212"/>
      <c r="J53" s="212"/>
      <c r="K53" s="212"/>
      <c r="L53" s="212"/>
      <c r="M53" s="212"/>
      <c r="N53" s="212"/>
      <c r="O53" s="212"/>
      <c r="P53" s="212"/>
      <c r="Q53" s="232"/>
      <c r="R53" s="232"/>
      <c r="S53" s="232"/>
      <c r="T53" s="232"/>
      <c r="U53" s="232"/>
      <c r="V53" s="232"/>
      <c r="W53" s="232"/>
      <c r="X53" s="232"/>
    </row>
    <row r="54" spans="1:24" s="210" customFormat="1" ht="18" customHeight="1">
      <c r="A54" s="254"/>
      <c r="B54" s="254"/>
      <c r="C54" s="254"/>
      <c r="D54" s="254"/>
      <c r="E54" s="254"/>
      <c r="F54" s="254"/>
      <c r="G54" s="254"/>
      <c r="H54" s="254"/>
      <c r="I54" s="254"/>
      <c r="J54" s="254"/>
      <c r="K54" s="254"/>
      <c r="L54" s="254"/>
      <c r="M54" s="254"/>
      <c r="N54" s="254"/>
      <c r="O54" s="254"/>
      <c r="P54" s="254"/>
      <c r="Q54" s="232"/>
      <c r="R54" s="232"/>
      <c r="S54" s="232"/>
      <c r="T54" s="232"/>
      <c r="U54" s="232"/>
      <c r="V54" s="232"/>
      <c r="W54" s="232"/>
      <c r="X54" s="232"/>
    </row>
    <row r="55" spans="1:24" s="210" customFormat="1" ht="18" customHeight="1">
      <c r="A55" s="212"/>
      <c r="B55" s="254"/>
      <c r="C55" s="254"/>
      <c r="D55" s="254"/>
      <c r="E55" s="254"/>
      <c r="F55" s="254"/>
      <c r="G55" s="254"/>
      <c r="H55" s="254"/>
      <c r="I55" s="254"/>
      <c r="J55" s="254"/>
      <c r="K55" s="254"/>
      <c r="L55" s="254"/>
      <c r="M55" s="254"/>
      <c r="N55" s="254"/>
      <c r="O55" s="254"/>
      <c r="P55" s="254"/>
      <c r="Q55" s="232"/>
      <c r="R55" s="232"/>
      <c r="S55" s="232"/>
      <c r="T55" s="232"/>
      <c r="U55" s="232"/>
      <c r="V55" s="232"/>
      <c r="W55" s="232"/>
      <c r="X55" s="232"/>
    </row>
    <row r="56" spans="1:24" s="210" customFormat="1" ht="18" customHeight="1">
      <c r="A56" s="212"/>
      <c r="B56" s="255"/>
      <c r="C56" s="255"/>
      <c r="D56" s="212"/>
      <c r="E56" s="212"/>
      <c r="F56" s="212"/>
      <c r="G56" s="212"/>
      <c r="H56" s="212"/>
      <c r="I56" s="212"/>
      <c r="J56" s="212"/>
      <c r="K56" s="212"/>
      <c r="L56" s="212"/>
      <c r="M56" s="212"/>
      <c r="N56" s="212"/>
      <c r="O56" s="212"/>
      <c r="P56" s="212"/>
      <c r="Q56" s="232"/>
      <c r="R56" s="232"/>
      <c r="S56" s="232"/>
      <c r="T56" s="232"/>
      <c r="U56" s="232"/>
      <c r="V56" s="232"/>
      <c r="W56" s="232"/>
      <c r="X56" s="232"/>
    </row>
    <row r="57" spans="1:24" s="210" customFormat="1" ht="18" customHeight="1">
      <c r="A57" s="212"/>
      <c r="B57" s="212"/>
      <c r="C57" s="212"/>
      <c r="D57" s="212"/>
      <c r="E57" s="212"/>
      <c r="F57" s="212"/>
      <c r="G57" s="212"/>
      <c r="H57" s="212"/>
      <c r="I57" s="212"/>
      <c r="J57" s="212"/>
      <c r="K57" s="212"/>
      <c r="L57" s="212"/>
      <c r="M57" s="212"/>
      <c r="N57" s="212"/>
      <c r="O57" s="212"/>
      <c r="P57" s="212"/>
      <c r="Q57" s="232"/>
      <c r="R57" s="232"/>
      <c r="S57" s="232"/>
      <c r="T57" s="232"/>
      <c r="U57" s="232"/>
      <c r="V57" s="232"/>
      <c r="W57" s="232"/>
      <c r="X57" s="232"/>
    </row>
    <row r="58" spans="1:24" s="210" customFormat="1" ht="18" customHeight="1">
      <c r="A58" s="212"/>
      <c r="B58" s="212"/>
      <c r="C58" s="212"/>
      <c r="D58" s="212"/>
      <c r="E58" s="212"/>
      <c r="F58" s="212"/>
      <c r="G58" s="212"/>
      <c r="H58" s="212"/>
      <c r="I58" s="212"/>
      <c r="J58" s="212"/>
      <c r="K58" s="212"/>
      <c r="L58" s="212"/>
      <c r="M58" s="212"/>
      <c r="N58" s="212"/>
      <c r="O58" s="212"/>
      <c r="P58" s="212"/>
      <c r="Q58" s="232"/>
      <c r="R58" s="232"/>
      <c r="S58" s="232"/>
      <c r="T58" s="232"/>
      <c r="U58" s="232"/>
      <c r="V58" s="232"/>
      <c r="W58" s="232"/>
      <c r="X58" s="232"/>
    </row>
    <row r="59" spans="1:24" s="210" customFormat="1" ht="18" customHeight="1">
      <c r="A59" s="212"/>
      <c r="B59" s="212"/>
      <c r="C59" s="212"/>
      <c r="D59" s="212"/>
      <c r="E59" s="212"/>
      <c r="F59" s="212"/>
      <c r="G59" s="212"/>
      <c r="H59" s="212"/>
      <c r="I59" s="212"/>
      <c r="J59" s="212"/>
      <c r="K59" s="212"/>
      <c r="L59" s="212"/>
      <c r="M59" s="212"/>
      <c r="N59" s="212"/>
      <c r="O59" s="212"/>
      <c r="P59" s="212"/>
      <c r="Q59" s="232"/>
      <c r="R59" s="232"/>
      <c r="S59" s="232"/>
      <c r="T59" s="232"/>
      <c r="U59" s="232"/>
      <c r="V59" s="232"/>
      <c r="W59" s="232"/>
      <c r="X59" s="232"/>
    </row>
    <row r="60" spans="17:24" s="210" customFormat="1" ht="18" customHeight="1">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sheetData>
  <sheetProtection/>
  <mergeCells count="23">
    <mergeCell ref="B46:C46"/>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3" right="0.18" top="0.82" bottom="0.56" header="0.61" footer="0.32"/>
  <pageSetup horizontalDpi="600" verticalDpi="600" orientation="landscape" paperSize="9" scale="90"/>
  <headerFooter alignWithMargins="0">
    <oddHeader>&amp;C&amp;8lapa &amp;P</oddHeader>
    <oddFooter>&amp;R&amp;8Lokālā tāme Nr.4-7</oddFooter>
  </headerFooter>
</worksheet>
</file>

<file path=xl/worksheets/sheet27.xml><?xml version="1.0" encoding="utf-8"?>
<worksheet xmlns="http://schemas.openxmlformats.org/spreadsheetml/2006/main" xmlns:r="http://schemas.openxmlformats.org/officeDocument/2006/relationships">
  <sheetPr>
    <tabColor indexed="13"/>
  </sheetPr>
  <dimension ref="A1:X222"/>
  <sheetViews>
    <sheetView zoomScale="75" zoomScaleNormal="75" workbookViewId="0" topLeftCell="A1">
      <selection activeCell="B5" sqref="B5"/>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1237</v>
      </c>
      <c r="B3" s="758"/>
      <c r="C3" s="758"/>
      <c r="D3" s="758"/>
      <c r="E3" s="758"/>
      <c r="F3" s="758"/>
      <c r="G3" s="758"/>
      <c r="H3" s="758"/>
      <c r="I3" s="758"/>
      <c r="J3" s="758"/>
      <c r="K3" s="758"/>
      <c r="L3" s="758"/>
      <c r="M3" s="758"/>
      <c r="N3" s="758"/>
      <c r="O3" s="758"/>
      <c r="P3" s="758"/>
    </row>
    <row r="4" spans="1:16" s="210" customFormat="1" ht="15">
      <c r="A4" s="759" t="s">
        <v>961</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P41</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75" customHeight="1">
      <c r="A18" s="226">
        <v>1</v>
      </c>
      <c r="B18" s="227" t="s">
        <v>2279</v>
      </c>
      <c r="C18" s="233" t="s">
        <v>1238</v>
      </c>
      <c r="D18" s="227"/>
      <c r="E18" s="227"/>
      <c r="F18" s="183"/>
      <c r="G18" s="183"/>
      <c r="H18" s="183"/>
      <c r="I18" s="183"/>
      <c r="J18" s="183"/>
      <c r="K18" s="230"/>
      <c r="L18" s="183"/>
      <c r="M18" s="183"/>
      <c r="N18" s="183"/>
      <c r="O18" s="183"/>
      <c r="P18" s="231"/>
    </row>
    <row r="19" spans="1:16" s="232" customFormat="1" ht="18.75" customHeight="1">
      <c r="A19" s="226"/>
      <c r="B19" s="227"/>
      <c r="C19" s="233" t="s">
        <v>1239</v>
      </c>
      <c r="D19" s="227" t="s">
        <v>144</v>
      </c>
      <c r="E19" s="227">
        <v>5</v>
      </c>
      <c r="F19" s="183"/>
      <c r="G19" s="183"/>
      <c r="H19" s="183"/>
      <c r="I19" s="183"/>
      <c r="J19" s="183"/>
      <c r="K19" s="230"/>
      <c r="L19" s="183"/>
      <c r="M19" s="183"/>
      <c r="N19" s="183"/>
      <c r="O19" s="183"/>
      <c r="P19" s="231"/>
    </row>
    <row r="20" spans="1:16" s="232" customFormat="1" ht="18.75" customHeight="1">
      <c r="A20" s="226">
        <v>2</v>
      </c>
      <c r="B20" s="227" t="s">
        <v>1240</v>
      </c>
      <c r="C20" s="233" t="s">
        <v>1241</v>
      </c>
      <c r="D20" s="227" t="s">
        <v>127</v>
      </c>
      <c r="E20" s="227">
        <v>49</v>
      </c>
      <c r="F20" s="183"/>
      <c r="G20" s="183"/>
      <c r="H20" s="183"/>
      <c r="I20" s="183"/>
      <c r="J20" s="183"/>
      <c r="K20" s="230"/>
      <c r="L20" s="183"/>
      <c r="M20" s="183"/>
      <c r="N20" s="183"/>
      <c r="O20" s="183"/>
      <c r="P20" s="231"/>
    </row>
    <row r="21" spans="1:16" s="232" customFormat="1" ht="18.75" customHeight="1">
      <c r="A21" s="226">
        <v>3</v>
      </c>
      <c r="B21" s="227" t="s">
        <v>1242</v>
      </c>
      <c r="C21" s="233" t="s">
        <v>1243</v>
      </c>
      <c r="D21" s="227"/>
      <c r="E21" s="227"/>
      <c r="F21" s="183"/>
      <c r="G21" s="183"/>
      <c r="H21" s="183"/>
      <c r="I21" s="183"/>
      <c r="J21" s="183"/>
      <c r="K21" s="230"/>
      <c r="L21" s="183"/>
      <c r="M21" s="183"/>
      <c r="N21" s="183"/>
      <c r="O21" s="183"/>
      <c r="P21" s="231"/>
    </row>
    <row r="22" spans="1:16" s="232" customFormat="1" ht="18.75" customHeight="1">
      <c r="A22" s="226"/>
      <c r="B22" s="227"/>
      <c r="C22" s="233" t="s">
        <v>1244</v>
      </c>
      <c r="D22" s="227" t="s">
        <v>144</v>
      </c>
      <c r="E22" s="227">
        <v>54</v>
      </c>
      <c r="F22" s="183"/>
      <c r="G22" s="183"/>
      <c r="H22" s="183"/>
      <c r="I22" s="183"/>
      <c r="J22" s="183"/>
      <c r="K22" s="230"/>
      <c r="L22" s="183"/>
      <c r="M22" s="183"/>
      <c r="N22" s="183"/>
      <c r="O22" s="183"/>
      <c r="P22" s="231"/>
    </row>
    <row r="23" spans="1:16" s="232" customFormat="1" ht="18.75" customHeight="1">
      <c r="A23" s="226"/>
      <c r="B23" s="227"/>
      <c r="C23" s="233" t="s">
        <v>1245</v>
      </c>
      <c r="D23" s="227" t="s">
        <v>143</v>
      </c>
      <c r="E23" s="227">
        <v>9</v>
      </c>
      <c r="F23" s="183"/>
      <c r="G23" s="183"/>
      <c r="H23" s="183"/>
      <c r="I23" s="183"/>
      <c r="J23" s="183"/>
      <c r="K23" s="230"/>
      <c r="L23" s="183"/>
      <c r="M23" s="183"/>
      <c r="N23" s="183"/>
      <c r="O23" s="183"/>
      <c r="P23" s="231"/>
    </row>
    <row r="24" spans="1:16" s="232" customFormat="1" ht="18.75" customHeight="1">
      <c r="A24" s="226"/>
      <c r="B24" s="227"/>
      <c r="C24" s="233" t="s">
        <v>1246</v>
      </c>
      <c r="D24" s="227" t="s">
        <v>127</v>
      </c>
      <c r="E24" s="227">
        <v>2</v>
      </c>
      <c r="F24" s="183"/>
      <c r="G24" s="183"/>
      <c r="H24" s="183"/>
      <c r="I24" s="183"/>
      <c r="J24" s="183"/>
      <c r="K24" s="230"/>
      <c r="L24" s="183"/>
      <c r="M24" s="183"/>
      <c r="N24" s="183"/>
      <c r="O24" s="183"/>
      <c r="P24" s="231"/>
    </row>
    <row r="25" spans="1:16" s="232" customFormat="1" ht="18.75" customHeight="1">
      <c r="A25" s="226"/>
      <c r="B25" s="227"/>
      <c r="C25" s="233" t="s">
        <v>1247</v>
      </c>
      <c r="D25" s="227" t="s">
        <v>127</v>
      </c>
      <c r="E25" s="227">
        <v>0.25</v>
      </c>
      <c r="F25" s="183"/>
      <c r="G25" s="183"/>
      <c r="H25" s="183"/>
      <c r="I25" s="183"/>
      <c r="J25" s="183"/>
      <c r="K25" s="230"/>
      <c r="L25" s="183"/>
      <c r="M25" s="183"/>
      <c r="N25" s="183"/>
      <c r="O25" s="183"/>
      <c r="P25" s="231"/>
    </row>
    <row r="26" spans="1:16" s="232" customFormat="1" ht="18.75" customHeight="1">
      <c r="A26" s="226">
        <v>4</v>
      </c>
      <c r="B26" s="227" t="s">
        <v>1248</v>
      </c>
      <c r="C26" s="233" t="s">
        <v>1249</v>
      </c>
      <c r="D26" s="227" t="s">
        <v>143</v>
      </c>
      <c r="E26" s="227">
        <v>4</v>
      </c>
      <c r="F26" s="183"/>
      <c r="G26" s="183"/>
      <c r="H26" s="183"/>
      <c r="I26" s="183"/>
      <c r="J26" s="183"/>
      <c r="K26" s="230"/>
      <c r="L26" s="183"/>
      <c r="M26" s="183"/>
      <c r="N26" s="183"/>
      <c r="O26" s="183"/>
      <c r="P26" s="231"/>
    </row>
    <row r="27" spans="1:16" s="232" customFormat="1" ht="18.75" customHeight="1">
      <c r="A27" s="226">
        <v>5</v>
      </c>
      <c r="B27" s="227" t="s">
        <v>1375</v>
      </c>
      <c r="C27" s="233" t="s">
        <v>1376</v>
      </c>
      <c r="D27" s="227"/>
      <c r="E27" s="227"/>
      <c r="F27" s="183"/>
      <c r="G27" s="183"/>
      <c r="H27" s="183"/>
      <c r="I27" s="183"/>
      <c r="J27" s="183"/>
      <c r="K27" s="230"/>
      <c r="L27" s="183"/>
      <c r="M27" s="183"/>
      <c r="N27" s="183"/>
      <c r="O27" s="183"/>
      <c r="P27" s="231"/>
    </row>
    <row r="28" spans="1:16" s="232" customFormat="1" ht="18.75" customHeight="1">
      <c r="A28" s="226"/>
      <c r="B28" s="227"/>
      <c r="C28" s="233" t="s">
        <v>1377</v>
      </c>
      <c r="D28" s="227" t="s">
        <v>144</v>
      </c>
      <c r="E28" s="227">
        <v>20</v>
      </c>
      <c r="F28" s="183"/>
      <c r="G28" s="183"/>
      <c r="H28" s="183"/>
      <c r="I28" s="183"/>
      <c r="J28" s="183"/>
      <c r="K28" s="230"/>
      <c r="L28" s="183"/>
      <c r="M28" s="183"/>
      <c r="N28" s="183"/>
      <c r="O28" s="183"/>
      <c r="P28" s="231"/>
    </row>
    <row r="29" spans="1:16" s="232" customFormat="1" ht="18.75" customHeight="1">
      <c r="A29" s="226">
        <v>6</v>
      </c>
      <c r="B29" s="407" t="s">
        <v>888</v>
      </c>
      <c r="C29" s="233" t="s">
        <v>1378</v>
      </c>
      <c r="D29" s="227" t="s">
        <v>143</v>
      </c>
      <c r="E29" s="227">
        <v>2</v>
      </c>
      <c r="F29" s="183"/>
      <c r="G29" s="183"/>
      <c r="H29" s="183"/>
      <c r="I29" s="183"/>
      <c r="J29" s="183"/>
      <c r="K29" s="230"/>
      <c r="L29" s="183"/>
      <c r="M29" s="183"/>
      <c r="N29" s="183"/>
      <c r="O29" s="183"/>
      <c r="P29" s="231"/>
    </row>
    <row r="30" spans="1:16" s="232" customFormat="1" ht="18.75" customHeight="1">
      <c r="A30" s="226"/>
      <c r="B30" s="227"/>
      <c r="C30" s="233"/>
      <c r="D30" s="227"/>
      <c r="E30" s="227"/>
      <c r="F30" s="183"/>
      <c r="G30" s="183"/>
      <c r="H30" s="183"/>
      <c r="I30" s="183"/>
      <c r="J30" s="183"/>
      <c r="K30" s="230"/>
      <c r="L30" s="183"/>
      <c r="M30" s="183"/>
      <c r="N30" s="183"/>
      <c r="O30" s="183"/>
      <c r="P30" s="231"/>
    </row>
    <row r="31" spans="1:16" s="232" customFormat="1" ht="18.75" customHeight="1">
      <c r="A31" s="226">
        <v>7</v>
      </c>
      <c r="B31" s="227" t="s">
        <v>1379</v>
      </c>
      <c r="C31" s="233" t="s">
        <v>1380</v>
      </c>
      <c r="D31" s="227" t="s">
        <v>72</v>
      </c>
      <c r="E31" s="227">
        <v>0.1</v>
      </c>
      <c r="F31" s="183"/>
      <c r="G31" s="183"/>
      <c r="H31" s="183"/>
      <c r="I31" s="183"/>
      <c r="J31" s="183"/>
      <c r="K31" s="230"/>
      <c r="L31" s="183"/>
      <c r="M31" s="183"/>
      <c r="N31" s="183"/>
      <c r="O31" s="183"/>
      <c r="P31" s="231"/>
    </row>
    <row r="32" spans="1:16" s="232" customFormat="1" ht="18.75" customHeight="1">
      <c r="A32" s="226">
        <v>8</v>
      </c>
      <c r="B32" s="227" t="s">
        <v>1381</v>
      </c>
      <c r="C32" s="233" t="s">
        <v>1382</v>
      </c>
      <c r="D32" s="227" t="s">
        <v>127</v>
      </c>
      <c r="E32" s="227">
        <v>0.05</v>
      </c>
      <c r="F32" s="183"/>
      <c r="G32" s="183"/>
      <c r="H32" s="229"/>
      <c r="I32" s="183"/>
      <c r="J32" s="183"/>
      <c r="K32" s="230"/>
      <c r="L32" s="183"/>
      <c r="M32" s="183"/>
      <c r="N32" s="183"/>
      <c r="O32" s="183"/>
      <c r="P32" s="231"/>
    </row>
    <row r="33" spans="1:16" s="232" customFormat="1" ht="18.75" customHeight="1">
      <c r="A33" s="235"/>
      <c r="B33" s="236"/>
      <c r="C33" s="237" t="s">
        <v>2251</v>
      </c>
      <c r="D33" s="236" t="s">
        <v>127</v>
      </c>
      <c r="E33" s="236">
        <v>0.06</v>
      </c>
      <c r="F33" s="190"/>
      <c r="G33" s="190"/>
      <c r="H33" s="190"/>
      <c r="I33" s="190"/>
      <c r="J33" s="190"/>
      <c r="K33" s="238"/>
      <c r="L33" s="190"/>
      <c r="M33" s="190"/>
      <c r="N33" s="190"/>
      <c r="O33" s="190"/>
      <c r="P33" s="239"/>
    </row>
    <row r="34" spans="1:16" s="232" customFormat="1" ht="18.75" customHeight="1">
      <c r="A34" s="226">
        <v>9</v>
      </c>
      <c r="B34" s="227" t="s">
        <v>1383</v>
      </c>
      <c r="C34" s="233" t="s">
        <v>1384</v>
      </c>
      <c r="D34" s="227"/>
      <c r="E34" s="227"/>
      <c r="F34" s="183"/>
      <c r="G34" s="183"/>
      <c r="H34" s="183"/>
      <c r="I34" s="183"/>
      <c r="J34" s="183"/>
      <c r="K34" s="230"/>
      <c r="L34" s="183"/>
      <c r="M34" s="183"/>
      <c r="N34" s="183"/>
      <c r="O34" s="183"/>
      <c r="P34" s="231"/>
    </row>
    <row r="35" spans="1:16" s="232" customFormat="1" ht="18.75" customHeight="1">
      <c r="A35" s="226"/>
      <c r="B35" s="227"/>
      <c r="C35" s="233" t="s">
        <v>1385</v>
      </c>
      <c r="D35" s="227" t="s">
        <v>143</v>
      </c>
      <c r="E35" s="227">
        <v>1</v>
      </c>
      <c r="F35" s="183"/>
      <c r="G35" s="183"/>
      <c r="H35" s="183"/>
      <c r="I35" s="183"/>
      <c r="J35" s="183"/>
      <c r="K35" s="230"/>
      <c r="L35" s="183"/>
      <c r="M35" s="183"/>
      <c r="N35" s="183"/>
      <c r="O35" s="183"/>
      <c r="P35" s="231"/>
    </row>
    <row r="36" spans="1:16" s="232" customFormat="1" ht="18.75" customHeight="1">
      <c r="A36" s="226">
        <v>10</v>
      </c>
      <c r="B36" s="227" t="s">
        <v>1386</v>
      </c>
      <c r="C36" s="233" t="s">
        <v>1387</v>
      </c>
      <c r="D36" s="227"/>
      <c r="E36" s="227"/>
      <c r="F36" s="183"/>
      <c r="G36" s="183"/>
      <c r="H36" s="183"/>
      <c r="I36" s="183"/>
      <c r="J36" s="183"/>
      <c r="K36" s="230"/>
      <c r="L36" s="183"/>
      <c r="M36" s="183"/>
      <c r="N36" s="183"/>
      <c r="O36" s="183"/>
      <c r="P36" s="231"/>
    </row>
    <row r="37" spans="1:16" s="232" customFormat="1" ht="18.75" customHeight="1">
      <c r="A37" s="226"/>
      <c r="B37" s="227" t="s">
        <v>2354</v>
      </c>
      <c r="C37" s="233" t="s">
        <v>1388</v>
      </c>
      <c r="D37" s="227" t="s">
        <v>144</v>
      </c>
      <c r="E37" s="227">
        <v>236</v>
      </c>
      <c r="F37" s="183"/>
      <c r="G37" s="183"/>
      <c r="H37" s="183"/>
      <c r="I37" s="183"/>
      <c r="J37" s="336"/>
      <c r="K37" s="230"/>
      <c r="L37" s="183"/>
      <c r="M37" s="183"/>
      <c r="N37" s="183"/>
      <c r="O37" s="183"/>
      <c r="P37" s="231"/>
    </row>
    <row r="38" spans="1:16" s="232" customFormat="1" ht="18.75" customHeight="1" thickBot="1">
      <c r="A38" s="365">
        <v>11</v>
      </c>
      <c r="B38" s="407" t="s">
        <v>1229</v>
      </c>
      <c r="C38" s="497" t="s">
        <v>1230</v>
      </c>
      <c r="D38" s="361" t="s">
        <v>1973</v>
      </c>
      <c r="E38" s="360">
        <v>5</v>
      </c>
      <c r="F38" s="183"/>
      <c r="G38" s="367"/>
      <c r="H38" s="367"/>
      <c r="I38" s="495"/>
      <c r="J38" s="336"/>
      <c r="K38" s="230"/>
      <c r="L38" s="183"/>
      <c r="M38" s="183"/>
      <c r="N38" s="183"/>
      <c r="O38" s="183"/>
      <c r="P38" s="231"/>
    </row>
    <row r="39" spans="1:24" s="210" customFormat="1" ht="18" customHeight="1" thickBot="1">
      <c r="A39" s="240"/>
      <c r="B39" s="769" t="s">
        <v>145</v>
      </c>
      <c r="C39" s="769"/>
      <c r="D39" s="242" t="s">
        <v>142</v>
      </c>
      <c r="E39" s="243"/>
      <c r="F39" s="244"/>
      <c r="G39" s="244"/>
      <c r="H39" s="244"/>
      <c r="I39" s="244"/>
      <c r="J39" s="244"/>
      <c r="K39" s="244"/>
      <c r="L39" s="244">
        <f>SUM(L18:L38)</f>
        <v>0</v>
      </c>
      <c r="M39" s="245">
        <f>SUM(M18:M38)</f>
        <v>0</v>
      </c>
      <c r="N39" s="245">
        <f>SUM(N18:N38)</f>
        <v>0</v>
      </c>
      <c r="O39" s="244">
        <f>SUM(O18:O38)</f>
        <v>0</v>
      </c>
      <c r="P39" s="256">
        <f>SUM(P18:P38)</f>
        <v>0</v>
      </c>
      <c r="Q39" s="232"/>
      <c r="R39" s="232"/>
      <c r="S39" s="232"/>
      <c r="T39" s="232"/>
      <c r="U39" s="232"/>
      <c r="V39" s="232"/>
      <c r="W39" s="232"/>
      <c r="X39" s="232"/>
    </row>
    <row r="40" spans="1:24" s="210" customFormat="1" ht="15" customHeight="1" thickBot="1">
      <c r="A40" s="246"/>
      <c r="B40" s="247"/>
      <c r="C40" s="247" t="s">
        <v>146</v>
      </c>
      <c r="D40" s="248" t="s">
        <v>147</v>
      </c>
      <c r="E40" s="249"/>
      <c r="F40" s="247"/>
      <c r="G40" s="247"/>
      <c r="H40" s="247"/>
      <c r="I40" s="247"/>
      <c r="J40" s="247"/>
      <c r="K40" s="247"/>
      <c r="L40" s="227"/>
      <c r="M40" s="234"/>
      <c r="N40" s="234">
        <f>ROUND(N39*0.05,2)</f>
        <v>0</v>
      </c>
      <c r="O40" s="183"/>
      <c r="P40" s="257">
        <f>SUM(N40:O40)</f>
        <v>0</v>
      </c>
      <c r="Q40" s="232"/>
      <c r="R40" s="232"/>
      <c r="S40" s="232"/>
      <c r="T40" s="232"/>
      <c r="U40" s="232"/>
      <c r="V40" s="232"/>
      <c r="W40" s="232"/>
      <c r="X40" s="232"/>
    </row>
    <row r="41" spans="1:24" s="210" customFormat="1" ht="17.25" customHeight="1" thickBot="1">
      <c r="A41" s="250"/>
      <c r="B41" s="251"/>
      <c r="C41" s="241" t="s">
        <v>141</v>
      </c>
      <c r="D41" s="252" t="s">
        <v>142</v>
      </c>
      <c r="E41" s="253"/>
      <c r="F41" s="251"/>
      <c r="G41" s="251"/>
      <c r="H41" s="251"/>
      <c r="I41" s="251"/>
      <c r="J41" s="251"/>
      <c r="K41" s="251"/>
      <c r="L41" s="244">
        <f>SUM(L39)</f>
        <v>0</v>
      </c>
      <c r="M41" s="245">
        <f>SUM(M39)</f>
        <v>0</v>
      </c>
      <c r="N41" s="245">
        <f>SUM(N39:N40)</f>
        <v>0</v>
      </c>
      <c r="O41" s="245">
        <f>SUM(O39)</f>
        <v>0</v>
      </c>
      <c r="P41" s="258">
        <f>P39+P40</f>
        <v>0</v>
      </c>
      <c r="Q41" s="232"/>
      <c r="R41" s="232"/>
      <c r="S41" s="232"/>
      <c r="T41" s="232"/>
      <c r="U41" s="232"/>
      <c r="V41" s="232"/>
      <c r="W41" s="232"/>
      <c r="X41" s="232"/>
    </row>
    <row r="42" spans="1:24" s="210" customFormat="1" ht="18" customHeight="1">
      <c r="A42" s="254"/>
      <c r="B42" s="254"/>
      <c r="C42" s="254"/>
      <c r="D42" s="254"/>
      <c r="E42" s="254"/>
      <c r="F42" s="254"/>
      <c r="G42" s="254"/>
      <c r="H42" s="254"/>
      <c r="I42" s="254"/>
      <c r="J42" s="254"/>
      <c r="K42" s="254"/>
      <c r="L42" s="254"/>
      <c r="M42" s="254"/>
      <c r="N42" s="254"/>
      <c r="O42" s="254"/>
      <c r="P42" s="254"/>
      <c r="Q42" s="232"/>
      <c r="R42" s="232"/>
      <c r="S42" s="232"/>
      <c r="T42" s="232"/>
      <c r="U42" s="232"/>
      <c r="V42" s="232"/>
      <c r="W42" s="232"/>
      <c r="X42" s="232"/>
    </row>
    <row r="43" spans="1:24" s="210" customFormat="1" ht="18" customHeight="1">
      <c r="A43" s="254"/>
      <c r="B43" s="254"/>
      <c r="C43" s="254"/>
      <c r="D43" s="254"/>
      <c r="E43" s="254"/>
      <c r="F43" s="254"/>
      <c r="G43" s="254"/>
      <c r="H43" s="254"/>
      <c r="I43" s="254"/>
      <c r="J43" s="254"/>
      <c r="K43" s="254"/>
      <c r="L43" s="254"/>
      <c r="M43" s="254"/>
      <c r="N43" s="254"/>
      <c r="O43" s="254"/>
      <c r="P43" s="254"/>
      <c r="Q43" s="232"/>
      <c r="R43" s="232"/>
      <c r="S43" s="232"/>
      <c r="T43" s="232"/>
      <c r="U43" s="232"/>
      <c r="V43" s="232"/>
      <c r="W43" s="232"/>
      <c r="X43" s="232"/>
    </row>
    <row r="44" spans="1:24" s="210" customFormat="1" ht="15" customHeight="1">
      <c r="A44" s="212"/>
      <c r="B44" s="696" t="s">
        <v>2191</v>
      </c>
      <c r="C44" s="254"/>
      <c r="D44" s="254"/>
      <c r="E44" s="254"/>
      <c r="F44" s="254"/>
      <c r="G44" s="254"/>
      <c r="H44" s="254"/>
      <c r="I44" s="254"/>
      <c r="J44" s="254"/>
      <c r="K44" s="254"/>
      <c r="L44" s="254"/>
      <c r="M44" s="254"/>
      <c r="N44" s="254"/>
      <c r="O44" s="254"/>
      <c r="P44" s="254"/>
      <c r="Q44" s="232"/>
      <c r="R44" s="232"/>
      <c r="S44" s="232"/>
      <c r="T44" s="232"/>
      <c r="U44" s="232"/>
      <c r="V44" s="232"/>
      <c r="W44" s="232"/>
      <c r="X44" s="232"/>
    </row>
    <row r="45" spans="1:24" s="210" customFormat="1" ht="13.5" customHeight="1">
      <c r="A45" s="212"/>
      <c r="B45" s="255"/>
      <c r="C45" s="255"/>
      <c r="D45" s="212"/>
      <c r="E45" s="212"/>
      <c r="F45" s="212"/>
      <c r="G45" s="212"/>
      <c r="H45" s="212"/>
      <c r="I45" s="212"/>
      <c r="J45" s="212"/>
      <c r="K45" s="212"/>
      <c r="L45" s="212"/>
      <c r="M45" s="212"/>
      <c r="N45" s="212"/>
      <c r="O45" s="212"/>
      <c r="P45" s="212"/>
      <c r="Q45" s="232"/>
      <c r="R45" s="232"/>
      <c r="S45" s="232"/>
      <c r="T45" s="232"/>
      <c r="U45" s="232"/>
      <c r="V45" s="232"/>
      <c r="W45" s="232"/>
      <c r="X45" s="232"/>
    </row>
    <row r="46" spans="1:24" s="210" customFormat="1" ht="15" customHeight="1">
      <c r="A46" s="212"/>
      <c r="B46" s="255" t="s">
        <v>1517</v>
      </c>
      <c r="C46" s="255"/>
      <c r="D46" s="212"/>
      <c r="E46" s="212"/>
      <c r="F46" s="212"/>
      <c r="G46" s="212"/>
      <c r="H46" s="212"/>
      <c r="I46" s="212"/>
      <c r="J46" s="212"/>
      <c r="K46" s="212"/>
      <c r="L46" s="212"/>
      <c r="M46" s="212"/>
      <c r="N46" s="212"/>
      <c r="O46" s="212"/>
      <c r="P46" s="212"/>
      <c r="Q46" s="232"/>
      <c r="R46" s="232"/>
      <c r="S46" s="232"/>
      <c r="T46" s="232"/>
      <c r="U46" s="232"/>
      <c r="V46" s="232"/>
      <c r="W46" s="232"/>
      <c r="X46" s="232"/>
    </row>
    <row r="47" spans="1:24" s="210" customFormat="1" ht="18" customHeight="1">
      <c r="A47" s="254"/>
      <c r="B47" s="254"/>
      <c r="C47" s="254"/>
      <c r="D47" s="254"/>
      <c r="E47" s="254"/>
      <c r="F47" s="254"/>
      <c r="G47" s="254"/>
      <c r="H47" s="254"/>
      <c r="I47" s="254"/>
      <c r="J47" s="254"/>
      <c r="K47" s="254"/>
      <c r="L47" s="254"/>
      <c r="M47" s="254"/>
      <c r="N47" s="254"/>
      <c r="O47" s="254"/>
      <c r="P47" s="254"/>
      <c r="Q47" s="232"/>
      <c r="R47" s="232"/>
      <c r="S47" s="232"/>
      <c r="T47" s="232"/>
      <c r="U47" s="232"/>
      <c r="V47" s="232"/>
      <c r="W47" s="232"/>
      <c r="X47" s="232"/>
    </row>
    <row r="48" spans="1:24" s="210" customFormat="1" ht="18" customHeight="1">
      <c r="A48" s="212"/>
      <c r="B48" s="254"/>
      <c r="C48" s="254"/>
      <c r="D48" s="254"/>
      <c r="E48" s="254"/>
      <c r="F48" s="254"/>
      <c r="G48" s="254"/>
      <c r="H48" s="254"/>
      <c r="I48" s="254"/>
      <c r="J48" s="254"/>
      <c r="K48" s="254"/>
      <c r="L48" s="254"/>
      <c r="M48" s="254"/>
      <c r="N48" s="254"/>
      <c r="O48" s="254"/>
      <c r="P48" s="254"/>
      <c r="Q48" s="232"/>
      <c r="R48" s="232"/>
      <c r="S48" s="232"/>
      <c r="T48" s="232"/>
      <c r="U48" s="232"/>
      <c r="V48" s="232"/>
      <c r="W48" s="232"/>
      <c r="X48" s="232"/>
    </row>
    <row r="49" spans="1:24" s="210" customFormat="1" ht="18" customHeight="1">
      <c r="A49" s="212"/>
      <c r="B49" s="255"/>
      <c r="C49" s="255"/>
      <c r="D49" s="212"/>
      <c r="E49" s="212"/>
      <c r="F49" s="212"/>
      <c r="G49" s="212"/>
      <c r="H49" s="212"/>
      <c r="I49" s="212"/>
      <c r="J49" s="212"/>
      <c r="K49" s="212"/>
      <c r="L49" s="212"/>
      <c r="M49" s="212"/>
      <c r="N49" s="212"/>
      <c r="O49" s="212"/>
      <c r="P49" s="212"/>
      <c r="Q49" s="232"/>
      <c r="R49" s="232"/>
      <c r="S49" s="232"/>
      <c r="T49" s="232"/>
      <c r="U49" s="232"/>
      <c r="V49" s="232"/>
      <c r="W49" s="232"/>
      <c r="X49" s="232"/>
    </row>
    <row r="50" spans="1:24" s="210" customFormat="1" ht="18" customHeight="1">
      <c r="A50" s="212"/>
      <c r="B50" s="212"/>
      <c r="C50" s="212"/>
      <c r="D50" s="212"/>
      <c r="E50" s="212"/>
      <c r="F50" s="212"/>
      <c r="G50" s="212"/>
      <c r="H50" s="212"/>
      <c r="I50" s="212"/>
      <c r="J50" s="212"/>
      <c r="K50" s="212"/>
      <c r="L50" s="212"/>
      <c r="M50" s="212"/>
      <c r="N50" s="212"/>
      <c r="O50" s="212"/>
      <c r="P50" s="212"/>
      <c r="Q50" s="232"/>
      <c r="R50" s="232"/>
      <c r="S50" s="232"/>
      <c r="T50" s="232"/>
      <c r="U50" s="232"/>
      <c r="V50" s="232"/>
      <c r="W50" s="232"/>
      <c r="X50" s="232"/>
    </row>
    <row r="51" spans="1:24" s="210" customFormat="1" ht="18" customHeight="1">
      <c r="A51" s="212"/>
      <c r="B51" s="212"/>
      <c r="C51" s="212"/>
      <c r="D51" s="212"/>
      <c r="E51" s="212"/>
      <c r="F51" s="212"/>
      <c r="G51" s="212"/>
      <c r="H51" s="212"/>
      <c r="I51" s="212"/>
      <c r="J51" s="212"/>
      <c r="K51" s="212"/>
      <c r="L51" s="212"/>
      <c r="M51" s="212"/>
      <c r="N51" s="212"/>
      <c r="O51" s="212"/>
      <c r="P51" s="212"/>
      <c r="Q51" s="232"/>
      <c r="R51" s="232"/>
      <c r="S51" s="232"/>
      <c r="T51" s="232"/>
      <c r="U51" s="232"/>
      <c r="V51" s="232"/>
      <c r="W51" s="232"/>
      <c r="X51" s="232"/>
    </row>
    <row r="52" spans="1:24" s="210" customFormat="1" ht="18" customHeight="1">
      <c r="A52" s="212"/>
      <c r="B52" s="212"/>
      <c r="C52" s="212"/>
      <c r="D52" s="212"/>
      <c r="E52" s="212"/>
      <c r="F52" s="212"/>
      <c r="G52" s="212"/>
      <c r="H52" s="212"/>
      <c r="I52" s="212"/>
      <c r="J52" s="212"/>
      <c r="K52" s="212"/>
      <c r="L52" s="212"/>
      <c r="M52" s="212"/>
      <c r="N52" s="212"/>
      <c r="O52" s="212"/>
      <c r="P52" s="212"/>
      <c r="Q52" s="232"/>
      <c r="R52" s="232"/>
      <c r="S52" s="232"/>
      <c r="T52" s="232"/>
      <c r="U52" s="232"/>
      <c r="V52" s="232"/>
      <c r="W52" s="232"/>
      <c r="X52" s="232"/>
    </row>
    <row r="53" spans="17:24" s="210" customFormat="1" ht="18" customHeight="1">
      <c r="Q53" s="232"/>
      <c r="R53" s="232"/>
      <c r="S53" s="232"/>
      <c r="T53" s="232"/>
      <c r="U53" s="232"/>
      <c r="V53" s="232"/>
      <c r="W53" s="232"/>
      <c r="X53" s="232"/>
    </row>
    <row r="54" spans="17:24" s="210" customFormat="1" ht="14.25">
      <c r="Q54" s="232"/>
      <c r="R54" s="232"/>
      <c r="S54" s="232"/>
      <c r="T54" s="232"/>
      <c r="U54" s="232"/>
      <c r="V54" s="232"/>
      <c r="W54" s="232"/>
      <c r="X54" s="232"/>
    </row>
    <row r="55" spans="17:24" s="210" customFormat="1" ht="14.25">
      <c r="Q55" s="232"/>
      <c r="R55" s="232"/>
      <c r="S55" s="232"/>
      <c r="T55" s="232"/>
      <c r="U55" s="232"/>
      <c r="V55" s="232"/>
      <c r="W55" s="232"/>
      <c r="X55" s="232"/>
    </row>
    <row r="56" spans="17:24" s="210" customFormat="1" ht="14.25">
      <c r="Q56" s="232"/>
      <c r="R56" s="232"/>
      <c r="S56" s="232"/>
      <c r="T56" s="232"/>
      <c r="U56" s="232"/>
      <c r="V56" s="232"/>
      <c r="W56" s="232"/>
      <c r="X56" s="232"/>
    </row>
    <row r="57" spans="17:24" s="210" customFormat="1" ht="14.25">
      <c r="Q57" s="232"/>
      <c r="R57" s="232"/>
      <c r="S57" s="232"/>
      <c r="T57" s="232"/>
      <c r="U57" s="232"/>
      <c r="V57" s="232"/>
      <c r="W57" s="232"/>
      <c r="X57" s="232"/>
    </row>
    <row r="58" spans="17:24" s="210" customFormat="1" ht="14.25">
      <c r="Q58" s="232"/>
      <c r="R58" s="232"/>
      <c r="S58" s="232"/>
      <c r="T58" s="232"/>
      <c r="U58" s="232"/>
      <c r="V58" s="232"/>
      <c r="W58" s="232"/>
      <c r="X58" s="232"/>
    </row>
    <row r="59" spans="17:24" s="210" customFormat="1" ht="14.25">
      <c r="Q59" s="232"/>
      <c r="R59" s="232"/>
      <c r="S59" s="232"/>
      <c r="T59" s="232"/>
      <c r="U59" s="232"/>
      <c r="V59" s="232"/>
      <c r="W59" s="232"/>
      <c r="X59" s="232"/>
    </row>
    <row r="60" spans="17:24" s="210" customFormat="1" ht="14.25">
      <c r="Q60" s="232"/>
      <c r="R60" s="232"/>
      <c r="S60" s="232"/>
      <c r="T60" s="232"/>
      <c r="U60" s="232"/>
      <c r="V60" s="232"/>
      <c r="W60" s="232"/>
      <c r="X60" s="232"/>
    </row>
    <row r="61" spans="17:24" s="210" customFormat="1" ht="14.25">
      <c r="Q61" s="232"/>
      <c r="R61" s="232"/>
      <c r="S61" s="232"/>
      <c r="T61" s="232"/>
      <c r="U61" s="232"/>
      <c r="V61" s="232"/>
      <c r="W61" s="232"/>
      <c r="X61" s="232"/>
    </row>
    <row r="62" spans="17:24" s="210" customFormat="1" ht="14.25">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ht="12.75">
      <c r="Q80" s="221"/>
      <c r="R80" s="221"/>
      <c r="S80" s="221"/>
      <c r="T80" s="221"/>
      <c r="U80" s="221"/>
      <c r="V80" s="221"/>
      <c r="W80" s="221"/>
      <c r="X80" s="221"/>
    </row>
    <row r="81" spans="17:24" ht="12.75">
      <c r="Q81" s="221"/>
      <c r="R81" s="221"/>
      <c r="S81" s="221"/>
      <c r="T81" s="221"/>
      <c r="U81" s="221"/>
      <c r="V81" s="221"/>
      <c r="W81" s="221"/>
      <c r="X81" s="221"/>
    </row>
    <row r="82" spans="17:24" ht="12.75">
      <c r="Q82" s="221"/>
      <c r="R82" s="221"/>
      <c r="S82" s="221"/>
      <c r="T82" s="221"/>
      <c r="U82" s="221"/>
      <c r="V82" s="221"/>
      <c r="W82" s="221"/>
      <c r="X82" s="221"/>
    </row>
    <row r="83" spans="17:24" ht="12.75">
      <c r="Q83" s="221"/>
      <c r="R83" s="221"/>
      <c r="S83" s="221"/>
      <c r="T83" s="221"/>
      <c r="U83" s="221"/>
      <c r="V83" s="221"/>
      <c r="W83" s="221"/>
      <c r="X83" s="221"/>
    </row>
    <row r="84" spans="17:24" ht="12.75">
      <c r="Q84" s="221"/>
      <c r="R84" s="221"/>
      <c r="S84" s="221"/>
      <c r="T84" s="221"/>
      <c r="U84" s="221"/>
      <c r="V84" s="221"/>
      <c r="W84" s="221"/>
      <c r="X84" s="221"/>
    </row>
    <row r="85" spans="17:24" ht="12.75">
      <c r="Q85" s="221"/>
      <c r="R85" s="221"/>
      <c r="S85" s="221"/>
      <c r="T85" s="221"/>
      <c r="U85" s="221"/>
      <c r="V85" s="221"/>
      <c r="W85" s="221"/>
      <c r="X85" s="221"/>
    </row>
    <row r="86" spans="17:24" ht="12.75">
      <c r="Q86" s="221"/>
      <c r="R86" s="221"/>
      <c r="S86" s="221"/>
      <c r="T86" s="221"/>
      <c r="U86" s="221"/>
      <c r="V86" s="221"/>
      <c r="W86" s="221"/>
      <c r="X86" s="221"/>
    </row>
    <row r="87" spans="17:24" ht="12.75">
      <c r="Q87" s="221"/>
      <c r="R87" s="221"/>
      <c r="S87" s="221"/>
      <c r="T87" s="221"/>
      <c r="U87" s="221"/>
      <c r="V87" s="221"/>
      <c r="W87" s="221"/>
      <c r="X87" s="221"/>
    </row>
    <row r="88" spans="17:24" ht="12.75">
      <c r="Q88" s="221"/>
      <c r="R88" s="221"/>
      <c r="S88" s="221"/>
      <c r="T88" s="221"/>
      <c r="U88" s="221"/>
      <c r="V88" s="221"/>
      <c r="W88" s="221"/>
      <c r="X88" s="221"/>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sheetData>
  <sheetProtection/>
  <mergeCells count="23">
    <mergeCell ref="B39:C39"/>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3" right="0.19" top="1" bottom="0.59" header="0.78" footer="0.32"/>
  <pageSetup horizontalDpi="600" verticalDpi="600" orientation="landscape" paperSize="9" scale="90"/>
  <headerFooter alignWithMargins="0">
    <oddHeader>&amp;C&amp;8lapa &amp;P</oddHeader>
    <oddFooter>&amp;R&amp;8Lokālā tāme Nr.4-8</oddFooter>
  </headerFooter>
</worksheet>
</file>

<file path=xl/worksheets/sheet28.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5.140625" style="71" customWidth="1"/>
    <col min="2" max="2" width="10.140625" style="71" customWidth="1"/>
    <col min="3" max="3" width="28.7109375" style="71" customWidth="1"/>
    <col min="4" max="4" width="13.140625" style="71" customWidth="1"/>
    <col min="5" max="5" width="12.7109375" style="71" customWidth="1"/>
    <col min="6" max="6" width="13.00390625" style="71" customWidth="1"/>
    <col min="7" max="7" width="14.7109375" style="71" customWidth="1"/>
    <col min="8" max="8" width="12.140625" style="71" customWidth="1"/>
    <col min="9" max="9" width="11.28125" style="71" customWidth="1"/>
    <col min="10" max="16384" width="9.140625" style="71" customWidth="1"/>
  </cols>
  <sheetData>
    <row r="1" spans="1:9" s="72" customFormat="1" ht="12.75">
      <c r="A1" s="71"/>
      <c r="F1" s="73"/>
      <c r="G1" s="73"/>
      <c r="H1" s="73"/>
      <c r="I1" s="73"/>
    </row>
    <row r="2" spans="1:9" s="72" customFormat="1" ht="20.25">
      <c r="A2" s="701" t="s">
        <v>235</v>
      </c>
      <c r="B2" s="701"/>
      <c r="C2" s="701"/>
      <c r="D2" s="701"/>
      <c r="E2" s="701"/>
      <c r="F2" s="701"/>
      <c r="G2" s="701"/>
      <c r="H2" s="701"/>
      <c r="I2" s="73"/>
    </row>
    <row r="3" spans="1:9" s="72" customFormat="1" ht="15">
      <c r="A3" s="702" t="s">
        <v>1465</v>
      </c>
      <c r="B3" s="702"/>
      <c r="C3" s="702"/>
      <c r="D3" s="702"/>
      <c r="E3" s="702"/>
      <c r="F3" s="702"/>
      <c r="G3" s="702"/>
      <c r="H3" s="702"/>
      <c r="I3" s="73"/>
    </row>
    <row r="4" spans="1:9" s="72" customFormat="1" ht="12.75">
      <c r="A4" s="9"/>
      <c r="B4" s="74"/>
      <c r="C4" s="74"/>
      <c r="D4" s="74"/>
      <c r="E4" s="74"/>
      <c r="F4" s="75"/>
      <c r="G4" s="75"/>
      <c r="H4" s="75"/>
      <c r="I4" s="73"/>
    </row>
    <row r="5" spans="1:9" ht="12.75">
      <c r="A5" s="7" t="s">
        <v>1472</v>
      </c>
      <c r="D5" s="71" t="s">
        <v>951</v>
      </c>
      <c r="E5" s="9"/>
      <c r="F5" s="9"/>
      <c r="G5" s="9"/>
      <c r="H5" s="9"/>
      <c r="I5" s="8"/>
    </row>
    <row r="6" spans="1:9" ht="12.75">
      <c r="A6" s="7" t="s">
        <v>949</v>
      </c>
      <c r="D6" s="71" t="s">
        <v>950</v>
      </c>
      <c r="E6" s="9"/>
      <c r="F6" s="9"/>
      <c r="G6" s="9"/>
      <c r="H6" s="9"/>
      <c r="I6" s="8"/>
    </row>
    <row r="7" spans="1:9" ht="12.75">
      <c r="A7" s="703" t="s">
        <v>1473</v>
      </c>
      <c r="B7" s="703"/>
      <c r="C7" s="703"/>
      <c r="D7" s="71" t="s">
        <v>952</v>
      </c>
      <c r="E7" s="9"/>
      <c r="F7" s="9"/>
      <c r="G7" s="9"/>
      <c r="H7" s="9"/>
      <c r="I7" s="8"/>
    </row>
    <row r="8" spans="1:9" ht="12.75">
      <c r="A8" s="703" t="s">
        <v>1474</v>
      </c>
      <c r="B8" s="703"/>
      <c r="C8" s="703"/>
      <c r="D8" s="71" t="s">
        <v>953</v>
      </c>
      <c r="E8" s="9"/>
      <c r="F8" s="9"/>
      <c r="G8" s="9"/>
      <c r="H8" s="9"/>
      <c r="I8" s="8"/>
    </row>
    <row r="9" spans="1:9" ht="12.75">
      <c r="A9" s="8" t="s">
        <v>1475</v>
      </c>
      <c r="B9" s="7"/>
      <c r="C9" s="7"/>
      <c r="D9" s="76">
        <v>183</v>
      </c>
      <c r="E9" s="10"/>
      <c r="F9" s="10"/>
      <c r="G9" s="10"/>
      <c r="H9" s="10"/>
      <c r="I9" s="8"/>
    </row>
    <row r="10" spans="1:8" ht="12.75">
      <c r="A10" s="10"/>
      <c r="B10" s="10"/>
      <c r="C10" s="10"/>
      <c r="D10" s="10"/>
      <c r="E10" s="10"/>
      <c r="F10" s="10"/>
      <c r="G10" s="77"/>
      <c r="H10" s="77"/>
    </row>
    <row r="11" spans="1:8" ht="12.75">
      <c r="A11" s="10"/>
      <c r="B11" s="10"/>
      <c r="C11" s="10" t="s">
        <v>1476</v>
      </c>
      <c r="D11" s="78">
        <f>D27</f>
        <v>0</v>
      </c>
      <c r="E11" s="10"/>
      <c r="F11" s="10"/>
      <c r="G11" s="77"/>
      <c r="H11" s="77"/>
    </row>
    <row r="12" spans="1:8" ht="12.75">
      <c r="A12" s="10"/>
      <c r="B12" s="10"/>
      <c r="C12" s="10" t="s">
        <v>1477</v>
      </c>
      <c r="D12" s="78">
        <f>H22</f>
        <v>0</v>
      </c>
      <c r="E12" s="10"/>
      <c r="F12" s="10"/>
      <c r="G12" s="77"/>
      <c r="H12" s="77"/>
    </row>
    <row r="13" spans="1:8" ht="12.75">
      <c r="A13" s="10"/>
      <c r="B13" s="10"/>
      <c r="C13" s="79"/>
      <c r="D13" s="10"/>
      <c r="E13" s="10"/>
      <c r="F13" s="10"/>
      <c r="G13" s="77"/>
      <c r="H13" s="77"/>
    </row>
    <row r="14" spans="1:8" s="72" customFormat="1" ht="12.75">
      <c r="A14" s="9"/>
      <c r="B14" s="74"/>
      <c r="C14" s="695" t="s">
        <v>2199</v>
      </c>
      <c r="D14" s="9"/>
      <c r="E14" s="9"/>
      <c r="F14" s="75"/>
      <c r="G14" s="75"/>
      <c r="H14" s="75"/>
    </row>
    <row r="15" spans="1:8" ht="12.75">
      <c r="A15" s="10"/>
      <c r="B15" s="10"/>
      <c r="C15" s="10"/>
      <c r="D15" s="10"/>
      <c r="E15" s="10"/>
      <c r="F15" s="10"/>
      <c r="G15" s="77"/>
      <c r="H15" s="77"/>
    </row>
    <row r="16" spans="1:8" ht="14.25">
      <c r="A16" s="706" t="s">
        <v>965</v>
      </c>
      <c r="B16" s="706" t="s">
        <v>966</v>
      </c>
      <c r="C16" s="706" t="s">
        <v>1478</v>
      </c>
      <c r="D16" s="706" t="s">
        <v>1479</v>
      </c>
      <c r="E16" s="706" t="s">
        <v>1480</v>
      </c>
      <c r="F16" s="706"/>
      <c r="G16" s="706"/>
      <c r="H16" s="726" t="s">
        <v>1481</v>
      </c>
    </row>
    <row r="17" spans="1:8" ht="33" customHeight="1">
      <c r="A17" s="706"/>
      <c r="B17" s="706"/>
      <c r="C17" s="726"/>
      <c r="D17" s="706"/>
      <c r="E17" s="80" t="s">
        <v>1482</v>
      </c>
      <c r="F17" s="80" t="s">
        <v>1483</v>
      </c>
      <c r="G17" s="81" t="s">
        <v>1484</v>
      </c>
      <c r="H17" s="727"/>
    </row>
    <row r="18" spans="1:8" ht="15" customHeight="1">
      <c r="A18" s="82">
        <v>1</v>
      </c>
      <c r="B18" s="83" t="s">
        <v>241</v>
      </c>
      <c r="C18" s="84" t="s">
        <v>236</v>
      </c>
      <c r="D18" s="85"/>
      <c r="E18" s="86"/>
      <c r="F18" s="86"/>
      <c r="G18" s="86"/>
      <c r="H18" s="86"/>
    </row>
    <row r="19" spans="1:8" ht="14.25" customHeight="1">
      <c r="A19" s="87">
        <v>2</v>
      </c>
      <c r="B19" s="88" t="s">
        <v>242</v>
      </c>
      <c r="C19" s="89" t="s">
        <v>238</v>
      </c>
      <c r="D19" s="85"/>
      <c r="E19" s="90"/>
      <c r="F19" s="90"/>
      <c r="G19" s="90"/>
      <c r="H19" s="90"/>
    </row>
    <row r="20" spans="1:8" ht="13.5" customHeight="1">
      <c r="A20" s="91">
        <v>3</v>
      </c>
      <c r="B20" s="263" t="s">
        <v>243</v>
      </c>
      <c r="C20" s="92" t="s">
        <v>239</v>
      </c>
      <c r="D20" s="93"/>
      <c r="E20" s="94"/>
      <c r="F20" s="94"/>
      <c r="G20" s="94"/>
      <c r="H20" s="94"/>
    </row>
    <row r="21" spans="1:8" ht="15" thickBot="1">
      <c r="A21" s="91">
        <v>4</v>
      </c>
      <c r="B21" s="88" t="s">
        <v>244</v>
      </c>
      <c r="C21" s="92" t="s">
        <v>240</v>
      </c>
      <c r="D21" s="93"/>
      <c r="E21" s="94"/>
      <c r="F21" s="94"/>
      <c r="G21" s="94"/>
      <c r="H21" s="94"/>
    </row>
    <row r="22" spans="1:8" ht="16.5" thickBot="1" thickTop="1">
      <c r="A22" s="728" t="s">
        <v>1514</v>
      </c>
      <c r="B22" s="704"/>
      <c r="C22" s="705"/>
      <c r="D22" s="95">
        <f>SUM(D18:D21)</f>
        <v>0</v>
      </c>
      <c r="E22" s="95">
        <f>SUM(E18:E21)</f>
        <v>0</v>
      </c>
      <c r="F22" s="95">
        <f>SUM(F18:F21)</f>
        <v>0</v>
      </c>
      <c r="G22" s="95">
        <f>SUM(G18:G21)</f>
        <v>0</v>
      </c>
      <c r="H22" s="95">
        <f>SUM(H18:H21)</f>
        <v>0</v>
      </c>
    </row>
    <row r="23" spans="1:8" ht="15.75" thickTop="1">
      <c r="A23" s="698" t="s">
        <v>2186</v>
      </c>
      <c r="B23" s="699"/>
      <c r="C23" s="700"/>
      <c r="D23" s="96">
        <f>ROUND(D22*0.1,2)</f>
        <v>0</v>
      </c>
      <c r="E23" s="97"/>
      <c r="F23" s="97"/>
      <c r="G23" s="97"/>
      <c r="H23" s="98"/>
    </row>
    <row r="24" spans="1:8" ht="15">
      <c r="A24" s="717" t="s">
        <v>2187</v>
      </c>
      <c r="B24" s="718"/>
      <c r="C24" s="719"/>
      <c r="D24" s="99">
        <f>ROUND(D23*0.03,2)</f>
        <v>0</v>
      </c>
      <c r="E24" s="97"/>
      <c r="F24" s="97"/>
      <c r="G24" s="97"/>
      <c r="H24" s="98"/>
    </row>
    <row r="25" spans="1:8" ht="15">
      <c r="A25" s="720" t="s">
        <v>2188</v>
      </c>
      <c r="B25" s="721"/>
      <c r="C25" s="722"/>
      <c r="D25" s="96">
        <f>ROUND(D22*0.03,2)</f>
        <v>0</v>
      </c>
      <c r="E25" s="97"/>
      <c r="F25" s="97"/>
      <c r="G25" s="97"/>
      <c r="H25" s="98"/>
    </row>
    <row r="26" spans="1:8" ht="15">
      <c r="A26" s="720" t="s">
        <v>1515</v>
      </c>
      <c r="B26" s="721"/>
      <c r="C26" s="722"/>
      <c r="D26" s="96">
        <f>ROUND(E22*0.2409,2)</f>
        <v>0</v>
      </c>
      <c r="E26" s="97"/>
      <c r="F26" s="97"/>
      <c r="G26" s="97"/>
      <c r="H26" s="98"/>
    </row>
    <row r="27" spans="1:8" ht="18" customHeight="1">
      <c r="A27" s="723" t="s">
        <v>575</v>
      </c>
      <c r="B27" s="724"/>
      <c r="C27" s="725"/>
      <c r="D27" s="97">
        <f>D22+D23+D25+D26</f>
        <v>0</v>
      </c>
      <c r="E27" s="97"/>
      <c r="F27" s="97"/>
      <c r="G27" s="97"/>
      <c r="H27" s="98"/>
    </row>
    <row r="28" spans="1:8" ht="21.75" customHeight="1">
      <c r="A28" s="100"/>
      <c r="B28" s="100"/>
      <c r="C28" s="100"/>
      <c r="D28" s="101"/>
      <c r="E28" s="101"/>
      <c r="F28" s="101"/>
      <c r="G28" s="101"/>
      <c r="H28" s="101"/>
    </row>
    <row r="29" spans="1:8" ht="12.75">
      <c r="A29" s="695" t="s">
        <v>2198</v>
      </c>
      <c r="B29" s="9"/>
      <c r="C29" s="102"/>
      <c r="D29" s="77"/>
      <c r="E29" s="9" t="s">
        <v>1516</v>
      </c>
      <c r="F29" s="102"/>
      <c r="G29" s="102"/>
      <c r="H29" s="77"/>
    </row>
    <row r="30" spans="1:8" ht="12.75">
      <c r="A30" s="10"/>
      <c r="B30" s="10"/>
      <c r="C30" s="9"/>
      <c r="D30" s="9"/>
      <c r="E30" s="9"/>
      <c r="F30" s="9"/>
      <c r="G30" s="103"/>
      <c r="H30" s="103"/>
    </row>
    <row r="31" spans="1:8" ht="9.75" customHeight="1">
      <c r="A31" s="10"/>
      <c r="B31" s="10"/>
      <c r="C31" s="9"/>
      <c r="D31" s="9"/>
      <c r="E31" s="9"/>
      <c r="F31" s="9"/>
      <c r="G31" s="9"/>
      <c r="H31" s="9"/>
    </row>
    <row r="32" spans="1:8" ht="12.75">
      <c r="A32" s="9"/>
      <c r="B32" s="9"/>
      <c r="C32" s="9"/>
      <c r="D32" s="9"/>
      <c r="E32" s="9"/>
      <c r="F32" s="9"/>
      <c r="G32" s="9"/>
      <c r="H32" s="9"/>
    </row>
    <row r="33" spans="1:8" ht="12.75">
      <c r="A33" s="9"/>
      <c r="B33" s="9"/>
      <c r="C33" s="9"/>
      <c r="D33" s="9"/>
      <c r="E33" s="9"/>
      <c r="F33" s="9"/>
      <c r="G33" s="9"/>
      <c r="H33" s="9"/>
    </row>
    <row r="34" spans="1:8" ht="12.75" hidden="1">
      <c r="A34" s="10"/>
      <c r="B34" s="10"/>
      <c r="C34" s="9"/>
      <c r="D34" s="9"/>
      <c r="E34" s="9"/>
      <c r="F34" s="9"/>
      <c r="G34" s="9"/>
      <c r="H34" s="9"/>
    </row>
    <row r="35" spans="1:8" ht="12.75" hidden="1">
      <c r="A35" s="9"/>
      <c r="B35" s="9"/>
      <c r="C35" s="9"/>
      <c r="D35" s="9"/>
      <c r="E35" s="9"/>
      <c r="F35" s="9"/>
      <c r="G35" s="9"/>
      <c r="H35" s="9"/>
    </row>
    <row r="36" spans="1:8" s="72" customFormat="1" ht="12.75">
      <c r="A36" s="716" t="s">
        <v>1517</v>
      </c>
      <c r="B36" s="716"/>
      <c r="C36" s="102"/>
      <c r="D36" s="104"/>
      <c r="E36" s="104"/>
      <c r="F36" s="75"/>
      <c r="G36" s="75"/>
      <c r="H36" s="75"/>
    </row>
    <row r="37" spans="1:8" ht="12.75">
      <c r="A37" s="9"/>
      <c r="B37" s="9"/>
      <c r="C37" s="9"/>
      <c r="D37" s="9"/>
      <c r="E37" s="9"/>
      <c r="F37" s="9"/>
      <c r="G37" s="9"/>
      <c r="H37" s="9"/>
    </row>
  </sheetData>
  <sheetProtection/>
  <mergeCells count="17">
    <mergeCell ref="A36:B36"/>
    <mergeCell ref="A24:C24"/>
    <mergeCell ref="A25:C25"/>
    <mergeCell ref="A26:C26"/>
    <mergeCell ref="A27:C27"/>
    <mergeCell ref="A22:C22"/>
    <mergeCell ref="A23:C23"/>
    <mergeCell ref="A16:A17"/>
    <mergeCell ref="B16:B17"/>
    <mergeCell ref="C16:C17"/>
    <mergeCell ref="D16:D17"/>
    <mergeCell ref="A2:H2"/>
    <mergeCell ref="A3:H3"/>
    <mergeCell ref="A7:C7"/>
    <mergeCell ref="A8:C8"/>
    <mergeCell ref="E16:G16"/>
    <mergeCell ref="H16:H17"/>
  </mergeCells>
  <printOptions/>
  <pageMargins left="0.47" right="0.17" top="1" bottom="1" header="0.5" footer="0.5"/>
  <pageSetup horizontalDpi="600" verticalDpi="600" orientation="portrait" paperSize="9" scale="90"/>
</worksheet>
</file>

<file path=xl/worksheets/sheet29.xml><?xml version="1.0" encoding="utf-8"?>
<worksheet xmlns="http://schemas.openxmlformats.org/spreadsheetml/2006/main" xmlns:r="http://schemas.openxmlformats.org/officeDocument/2006/relationships">
  <sheetPr>
    <tabColor indexed="13"/>
  </sheetPr>
  <dimension ref="A1:AF211"/>
  <sheetViews>
    <sheetView zoomScale="90" zoomScaleNormal="90" workbookViewId="0" topLeftCell="A1">
      <selection activeCell="B6" sqref="B6"/>
    </sheetView>
  </sheetViews>
  <sheetFormatPr defaultColWidth="9.140625" defaultRowHeight="12.75"/>
  <cols>
    <col min="1" max="1" width="4.421875" style="220" customWidth="1"/>
    <col min="2" max="2" width="8.8515625" style="220" customWidth="1"/>
    <col min="3" max="3" width="30.8515625" style="220" customWidth="1"/>
    <col min="4" max="4" width="6.421875" style="220" customWidth="1"/>
    <col min="5" max="5" width="7.421875" style="220" customWidth="1"/>
    <col min="6" max="6" width="6.140625" style="220" customWidth="1"/>
    <col min="7" max="7" width="7.140625" style="220" customWidth="1"/>
    <col min="8" max="8" width="6.00390625" style="220" customWidth="1"/>
    <col min="9" max="9" width="7.140625" style="220" customWidth="1"/>
    <col min="10" max="10" width="7.421875" style="220" customWidth="1"/>
    <col min="11" max="11" width="9.140625" style="220" customWidth="1"/>
    <col min="12" max="12" width="9.28125" style="220" customWidth="1"/>
    <col min="13" max="13" width="8.28125" style="220" customWidth="1"/>
    <col min="14" max="14" width="10.00390625" style="220" customWidth="1"/>
    <col min="15" max="15" width="10.421875" style="220" customWidth="1"/>
    <col min="16" max="16" width="11.140625" style="220" customWidth="1"/>
    <col min="17" max="16384" width="9.140625" style="220" customWidth="1"/>
  </cols>
  <sheetData>
    <row r="1" s="210" customFormat="1" ht="15">
      <c r="A1" s="208" t="s">
        <v>1622</v>
      </c>
    </row>
    <row r="2" s="210" customFormat="1" ht="15">
      <c r="A2" s="208" t="s">
        <v>947</v>
      </c>
    </row>
    <row r="3" spans="1:16" s="210" customFormat="1" ht="14.25">
      <c r="A3" s="758" t="s">
        <v>1400</v>
      </c>
      <c r="B3" s="758"/>
      <c r="C3" s="758"/>
      <c r="D3" s="758"/>
      <c r="E3" s="758"/>
      <c r="F3" s="758"/>
      <c r="G3" s="758"/>
      <c r="H3" s="758"/>
      <c r="I3" s="758"/>
      <c r="J3" s="758"/>
      <c r="K3" s="758"/>
      <c r="L3" s="758"/>
      <c r="M3" s="758"/>
      <c r="N3" s="758"/>
      <c r="O3" s="758"/>
      <c r="P3" s="758"/>
    </row>
    <row r="4" spans="1:16" s="210" customFormat="1" ht="15">
      <c r="A4" s="759" t="s">
        <v>236</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940</v>
      </c>
      <c r="L6" s="760"/>
      <c r="M6" s="760"/>
      <c r="N6" s="760"/>
      <c r="O6" s="761">
        <f>P31</f>
        <v>0</v>
      </c>
      <c r="P6" s="761"/>
    </row>
    <row r="7" spans="9:16" s="210" customFormat="1" ht="13.5" customHeight="1">
      <c r="I7" s="212"/>
      <c r="J7" s="213"/>
      <c r="K7" s="211"/>
      <c r="L7" s="214"/>
      <c r="M7" s="215"/>
      <c r="N7" s="213"/>
      <c r="O7" s="213"/>
      <c r="P7" s="215"/>
    </row>
    <row r="8" spans="1:16" s="212" customFormat="1" ht="15">
      <c r="A8" s="212" t="s">
        <v>2182</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226">
        <v>1</v>
      </c>
      <c r="B18" s="227" t="s">
        <v>122</v>
      </c>
      <c r="C18" s="233" t="s">
        <v>123</v>
      </c>
      <c r="D18" s="227" t="s">
        <v>257</v>
      </c>
      <c r="E18" s="122">
        <v>29.44</v>
      </c>
      <c r="F18" s="183"/>
      <c r="G18" s="183"/>
      <c r="H18" s="183"/>
      <c r="I18" s="183"/>
      <c r="J18" s="183"/>
      <c r="K18" s="230"/>
      <c r="L18" s="183"/>
      <c r="M18" s="183"/>
      <c r="N18" s="183"/>
      <c r="O18" s="183"/>
      <c r="P18" s="231"/>
    </row>
    <row r="19" spans="1:16" s="232" customFormat="1" ht="18" customHeight="1">
      <c r="A19" s="226">
        <v>2</v>
      </c>
      <c r="B19" s="227" t="s">
        <v>125</v>
      </c>
      <c r="C19" s="233" t="s">
        <v>126</v>
      </c>
      <c r="D19" s="227" t="s">
        <v>127</v>
      </c>
      <c r="E19" s="122">
        <v>29.44</v>
      </c>
      <c r="F19" s="124"/>
      <c r="G19" s="124"/>
      <c r="H19" s="124"/>
      <c r="I19" s="124"/>
      <c r="J19" s="124"/>
      <c r="K19" s="230"/>
      <c r="L19" s="183"/>
      <c r="M19" s="183"/>
      <c r="N19" s="183"/>
      <c r="O19" s="183"/>
      <c r="P19" s="231"/>
    </row>
    <row r="20" spans="1:16" s="232" customFormat="1" ht="18" customHeight="1">
      <c r="A20" s="226">
        <v>3</v>
      </c>
      <c r="B20" s="227" t="s">
        <v>128</v>
      </c>
      <c r="C20" s="233" t="s">
        <v>129</v>
      </c>
      <c r="D20" s="227" t="s">
        <v>127</v>
      </c>
      <c r="E20" s="122">
        <v>29.44</v>
      </c>
      <c r="F20" s="183"/>
      <c r="G20" s="183"/>
      <c r="H20" s="183"/>
      <c r="I20" s="183"/>
      <c r="J20" s="183"/>
      <c r="K20" s="230"/>
      <c r="L20" s="183"/>
      <c r="M20" s="183"/>
      <c r="N20" s="183"/>
      <c r="O20" s="234"/>
      <c r="P20" s="231"/>
    </row>
    <row r="21" spans="1:16" s="232" customFormat="1" ht="18" customHeight="1">
      <c r="A21" s="226">
        <v>4</v>
      </c>
      <c r="B21" s="227" t="s">
        <v>122</v>
      </c>
      <c r="C21" s="233" t="s">
        <v>1731</v>
      </c>
      <c r="D21" s="227"/>
      <c r="E21" s="122"/>
      <c r="F21" s="183"/>
      <c r="G21" s="183"/>
      <c r="H21" s="183"/>
      <c r="I21" s="183"/>
      <c r="J21" s="183"/>
      <c r="K21" s="230"/>
      <c r="L21" s="183"/>
      <c r="M21" s="183"/>
      <c r="N21" s="183"/>
      <c r="O21" s="234"/>
      <c r="P21" s="231"/>
    </row>
    <row r="22" spans="1:16" s="232" customFormat="1" ht="18" customHeight="1">
      <c r="A22" s="226"/>
      <c r="B22" s="227"/>
      <c r="C22" s="233" t="s">
        <v>1732</v>
      </c>
      <c r="D22" s="227" t="s">
        <v>257</v>
      </c>
      <c r="E22" s="122">
        <v>0.97</v>
      </c>
      <c r="F22" s="183"/>
      <c r="G22" s="183"/>
      <c r="H22" s="183"/>
      <c r="I22" s="183"/>
      <c r="J22" s="183"/>
      <c r="K22" s="230"/>
      <c r="L22" s="183"/>
      <c r="M22" s="183"/>
      <c r="N22" s="183"/>
      <c r="O22" s="183"/>
      <c r="P22" s="231"/>
    </row>
    <row r="23" spans="1:16" s="232" customFormat="1" ht="18" customHeight="1">
      <c r="A23" s="226">
        <v>5</v>
      </c>
      <c r="B23" s="227" t="s">
        <v>1733</v>
      </c>
      <c r="C23" s="233" t="s">
        <v>1734</v>
      </c>
      <c r="D23" s="227"/>
      <c r="E23" s="122"/>
      <c r="F23" s="183"/>
      <c r="G23" s="183"/>
      <c r="H23" s="183"/>
      <c r="I23" s="183"/>
      <c r="J23" s="183"/>
      <c r="K23" s="230"/>
      <c r="L23" s="183"/>
      <c r="M23" s="183"/>
      <c r="N23" s="183"/>
      <c r="O23" s="234"/>
      <c r="P23" s="231"/>
    </row>
    <row r="24" spans="1:16" s="232" customFormat="1" ht="18" customHeight="1">
      <c r="A24" s="226"/>
      <c r="B24" s="227"/>
      <c r="C24" s="233" t="s">
        <v>185</v>
      </c>
      <c r="D24" s="227" t="s">
        <v>127</v>
      </c>
      <c r="E24" s="124">
        <v>66.75</v>
      </c>
      <c r="F24" s="183"/>
      <c r="G24" s="183"/>
      <c r="H24" s="183"/>
      <c r="I24" s="183"/>
      <c r="J24" s="183"/>
      <c r="K24" s="230"/>
      <c r="L24" s="183"/>
      <c r="M24" s="183"/>
      <c r="N24" s="183"/>
      <c r="O24" s="234"/>
      <c r="P24" s="231"/>
    </row>
    <row r="25" spans="1:16" s="232" customFormat="1" ht="18" customHeight="1">
      <c r="A25" s="226"/>
      <c r="B25" s="227"/>
      <c r="C25" s="233" t="s">
        <v>2430</v>
      </c>
      <c r="D25" s="227" t="s">
        <v>249</v>
      </c>
      <c r="E25" s="143">
        <v>6809</v>
      </c>
      <c r="F25" s="183"/>
      <c r="G25" s="183"/>
      <c r="H25" s="183"/>
      <c r="I25" s="183"/>
      <c r="J25" s="183"/>
      <c r="K25" s="230"/>
      <c r="L25" s="183"/>
      <c r="M25" s="183"/>
      <c r="N25" s="234"/>
      <c r="O25" s="183"/>
      <c r="P25" s="231"/>
    </row>
    <row r="26" spans="1:16" s="232" customFormat="1" ht="18" customHeight="1">
      <c r="A26" s="226">
        <v>6</v>
      </c>
      <c r="B26" s="264" t="s">
        <v>128</v>
      </c>
      <c r="C26" s="233" t="s">
        <v>2431</v>
      </c>
      <c r="D26" s="227" t="s">
        <v>257</v>
      </c>
      <c r="E26" s="124">
        <v>66.75</v>
      </c>
      <c r="F26" s="183"/>
      <c r="G26" s="183"/>
      <c r="H26" s="183"/>
      <c r="I26" s="183"/>
      <c r="J26" s="183"/>
      <c r="K26" s="230"/>
      <c r="L26" s="183"/>
      <c r="M26" s="183"/>
      <c r="N26" s="183"/>
      <c r="O26" s="234"/>
      <c r="P26" s="231"/>
    </row>
    <row r="27" spans="1:16" s="232" customFormat="1" ht="18" customHeight="1">
      <c r="A27" s="226">
        <v>7</v>
      </c>
      <c r="B27" s="227" t="s">
        <v>1735</v>
      </c>
      <c r="C27" s="233" t="s">
        <v>1736</v>
      </c>
      <c r="D27" s="227"/>
      <c r="E27" s="122"/>
      <c r="F27" s="183"/>
      <c r="G27" s="183"/>
      <c r="H27" s="183"/>
      <c r="I27" s="183"/>
      <c r="J27" s="183"/>
      <c r="K27" s="230"/>
      <c r="L27" s="183"/>
      <c r="M27" s="183"/>
      <c r="N27" s="183"/>
      <c r="O27" s="183"/>
      <c r="P27" s="231"/>
    </row>
    <row r="28" spans="1:16" s="232" customFormat="1" ht="18" customHeight="1">
      <c r="A28" s="226"/>
      <c r="B28" s="227"/>
      <c r="C28" s="233" t="s">
        <v>1737</v>
      </c>
      <c r="D28" s="227" t="s">
        <v>127</v>
      </c>
      <c r="E28" s="122">
        <v>27.31</v>
      </c>
      <c r="F28" s="183"/>
      <c r="G28" s="183"/>
      <c r="H28" s="183"/>
      <c r="I28" s="183"/>
      <c r="J28" s="183"/>
      <c r="K28" s="230"/>
      <c r="L28" s="183"/>
      <c r="M28" s="183"/>
      <c r="N28" s="183"/>
      <c r="O28" s="183"/>
      <c r="P28" s="231"/>
    </row>
    <row r="29" spans="1:16" s="232" customFormat="1" ht="18" customHeight="1">
      <c r="A29" s="226">
        <v>8</v>
      </c>
      <c r="B29" s="227" t="s">
        <v>1738</v>
      </c>
      <c r="C29" s="233" t="s">
        <v>1739</v>
      </c>
      <c r="D29" s="227" t="s">
        <v>1620</v>
      </c>
      <c r="E29" s="124">
        <v>111.47</v>
      </c>
      <c r="F29" s="183"/>
      <c r="G29" s="183"/>
      <c r="H29" s="183"/>
      <c r="I29" s="183"/>
      <c r="J29" s="183"/>
      <c r="K29" s="230"/>
      <c r="L29" s="183"/>
      <c r="M29" s="183"/>
      <c r="N29" s="183"/>
      <c r="O29" s="183"/>
      <c r="P29" s="231"/>
    </row>
    <row r="30" spans="1:16" s="232" customFormat="1" ht="18" customHeight="1" thickBot="1">
      <c r="A30" s="226"/>
      <c r="B30" s="227"/>
      <c r="C30" s="233"/>
      <c r="D30" s="227"/>
      <c r="E30" s="227"/>
      <c r="F30" s="183"/>
      <c r="G30" s="183"/>
      <c r="H30" s="183"/>
      <c r="I30" s="183"/>
      <c r="J30" s="183"/>
      <c r="K30" s="230"/>
      <c r="L30" s="183"/>
      <c r="M30" s="183"/>
      <c r="N30" s="183"/>
      <c r="O30" s="183"/>
      <c r="P30" s="231"/>
    </row>
    <row r="31" spans="1:32" s="210" customFormat="1" ht="18" customHeight="1" thickBot="1">
      <c r="A31" s="240"/>
      <c r="B31" s="769" t="s">
        <v>141</v>
      </c>
      <c r="C31" s="769"/>
      <c r="D31" s="242" t="s">
        <v>142</v>
      </c>
      <c r="E31" s="243"/>
      <c r="F31" s="244"/>
      <c r="G31" s="244"/>
      <c r="H31" s="244"/>
      <c r="I31" s="244"/>
      <c r="J31" s="244"/>
      <c r="K31" s="244"/>
      <c r="L31" s="244">
        <f>SUM(L18:L30)</f>
        <v>0</v>
      </c>
      <c r="M31" s="244">
        <f>SUM(M18:M30)</f>
        <v>0</v>
      </c>
      <c r="N31" s="245">
        <f>SUM(N18:N30)</f>
        <v>0</v>
      </c>
      <c r="O31" s="245">
        <f>SUM(O18:O30)</f>
        <v>0</v>
      </c>
      <c r="P31" s="303">
        <f>SUM(P18:P30)</f>
        <v>0</v>
      </c>
      <c r="Q31" s="232"/>
      <c r="R31" s="232"/>
      <c r="S31" s="232"/>
      <c r="T31" s="232"/>
      <c r="U31" s="232"/>
      <c r="V31" s="232"/>
      <c r="W31" s="232"/>
      <c r="X31" s="232"/>
      <c r="Y31" s="232"/>
      <c r="Z31" s="232"/>
      <c r="AA31" s="232"/>
      <c r="AB31" s="232"/>
      <c r="AC31" s="232"/>
      <c r="AD31" s="232"/>
      <c r="AE31" s="232"/>
      <c r="AF31" s="232"/>
    </row>
    <row r="32" spans="1:32" s="210" customFormat="1" ht="15">
      <c r="A32" s="212"/>
      <c r="B32" s="212"/>
      <c r="C32" s="212"/>
      <c r="D32" s="212"/>
      <c r="E32" s="212"/>
      <c r="F32" s="212"/>
      <c r="G32" s="212"/>
      <c r="H32" s="212"/>
      <c r="I32" s="212"/>
      <c r="J32" s="212"/>
      <c r="K32" s="212"/>
      <c r="L32" s="212"/>
      <c r="M32" s="212"/>
      <c r="N32" s="212"/>
      <c r="O32" s="212"/>
      <c r="P32" s="212"/>
      <c r="Q32" s="232"/>
      <c r="R32" s="232"/>
      <c r="S32" s="232"/>
      <c r="T32" s="232"/>
      <c r="U32" s="232"/>
      <c r="V32" s="232"/>
      <c r="W32" s="232"/>
      <c r="X32" s="232"/>
      <c r="Y32" s="232"/>
      <c r="Z32" s="232"/>
      <c r="AA32" s="232"/>
      <c r="AB32" s="232"/>
      <c r="AC32" s="232"/>
      <c r="AD32" s="232"/>
      <c r="AE32" s="232"/>
      <c r="AF32" s="232"/>
    </row>
    <row r="33" spans="1:32" s="210" customFormat="1" ht="15" customHeight="1">
      <c r="A33" s="212"/>
      <c r="B33" s="696" t="s">
        <v>2191</v>
      </c>
      <c r="C33" s="254"/>
      <c r="D33" s="254"/>
      <c r="E33" s="254"/>
      <c r="F33" s="254"/>
      <c r="G33" s="254"/>
      <c r="H33" s="254"/>
      <c r="I33" s="254"/>
      <c r="J33" s="254"/>
      <c r="K33" s="254"/>
      <c r="L33" s="254"/>
      <c r="M33" s="254"/>
      <c r="N33" s="254"/>
      <c r="O33" s="254"/>
      <c r="P33" s="254"/>
      <c r="Q33" s="232"/>
      <c r="R33" s="232"/>
      <c r="S33" s="232"/>
      <c r="T33" s="232"/>
      <c r="U33" s="232"/>
      <c r="V33" s="232"/>
      <c r="W33" s="232"/>
      <c r="X33" s="232"/>
      <c r="Y33" s="232"/>
      <c r="Z33" s="232"/>
      <c r="AA33" s="232"/>
      <c r="AB33" s="232"/>
      <c r="AC33" s="232"/>
      <c r="AD33" s="232"/>
      <c r="AE33" s="232"/>
      <c r="AF33" s="232"/>
    </row>
    <row r="34" spans="1:32" s="210" customFormat="1" ht="13.5" customHeight="1">
      <c r="A34" s="212"/>
      <c r="B34" s="255"/>
      <c r="C34" s="255"/>
      <c r="D34" s="212"/>
      <c r="E34" s="212"/>
      <c r="F34" s="212"/>
      <c r="G34" s="212"/>
      <c r="H34" s="212"/>
      <c r="I34" s="212"/>
      <c r="J34" s="212"/>
      <c r="K34" s="212"/>
      <c r="L34" s="212"/>
      <c r="M34" s="212"/>
      <c r="N34" s="212"/>
      <c r="O34" s="212"/>
      <c r="P34" s="212"/>
      <c r="Q34" s="232"/>
      <c r="R34" s="232"/>
      <c r="S34" s="232"/>
      <c r="T34" s="232"/>
      <c r="U34" s="232"/>
      <c r="V34" s="232"/>
      <c r="W34" s="232"/>
      <c r="X34" s="232"/>
      <c r="Y34" s="232"/>
      <c r="Z34" s="232"/>
      <c r="AA34" s="232"/>
      <c r="AB34" s="232"/>
      <c r="AC34" s="232"/>
      <c r="AD34" s="232"/>
      <c r="AE34" s="232"/>
      <c r="AF34" s="232"/>
    </row>
    <row r="35" spans="1:32" s="210" customFormat="1" ht="15" customHeight="1">
      <c r="A35" s="212"/>
      <c r="B35" s="255" t="s">
        <v>1517</v>
      </c>
      <c r="C35" s="255"/>
      <c r="D35" s="212"/>
      <c r="E35" s="212"/>
      <c r="F35" s="212"/>
      <c r="G35" s="212"/>
      <c r="H35" s="212"/>
      <c r="I35" s="212"/>
      <c r="J35" s="212"/>
      <c r="K35" s="212"/>
      <c r="L35" s="212"/>
      <c r="M35" s="212"/>
      <c r="N35" s="212"/>
      <c r="O35" s="212"/>
      <c r="P35" s="212"/>
      <c r="Q35" s="232"/>
      <c r="R35" s="232"/>
      <c r="S35" s="232"/>
      <c r="T35" s="232"/>
      <c r="U35" s="232"/>
      <c r="V35" s="232"/>
      <c r="W35" s="232"/>
      <c r="X35" s="232"/>
      <c r="Y35" s="232"/>
      <c r="Z35" s="232"/>
      <c r="AA35" s="232"/>
      <c r="AB35" s="232"/>
      <c r="AC35" s="232"/>
      <c r="AD35" s="232"/>
      <c r="AE35" s="232"/>
      <c r="AF35" s="232"/>
    </row>
    <row r="36" spans="1:32" s="210" customFormat="1" ht="18" customHeight="1">
      <c r="A36" s="254"/>
      <c r="B36" s="254"/>
      <c r="C36" s="254"/>
      <c r="D36" s="254"/>
      <c r="E36" s="254"/>
      <c r="F36" s="254"/>
      <c r="G36" s="254"/>
      <c r="H36" s="254"/>
      <c r="I36" s="254"/>
      <c r="J36" s="254"/>
      <c r="K36" s="254"/>
      <c r="L36" s="254"/>
      <c r="M36" s="254"/>
      <c r="N36" s="254"/>
      <c r="O36" s="254"/>
      <c r="P36" s="254"/>
      <c r="Q36" s="232"/>
      <c r="R36" s="232"/>
      <c r="S36" s="232"/>
      <c r="T36" s="232"/>
      <c r="U36" s="232"/>
      <c r="V36" s="232"/>
      <c r="W36" s="232"/>
      <c r="X36" s="232"/>
      <c r="Y36" s="232"/>
      <c r="Z36" s="232"/>
      <c r="AA36" s="232"/>
      <c r="AB36" s="232"/>
      <c r="AC36" s="232"/>
      <c r="AD36" s="232"/>
      <c r="AE36" s="232"/>
      <c r="AF36" s="232"/>
    </row>
    <row r="37" spans="1:32" s="210" customFormat="1" ht="18" customHeight="1">
      <c r="A37" s="254"/>
      <c r="B37" s="254"/>
      <c r="C37" s="254"/>
      <c r="D37" s="254"/>
      <c r="E37" s="254"/>
      <c r="F37" s="254"/>
      <c r="G37" s="254"/>
      <c r="H37" s="254"/>
      <c r="I37" s="254"/>
      <c r="J37" s="254"/>
      <c r="K37" s="254"/>
      <c r="L37" s="254"/>
      <c r="M37" s="254"/>
      <c r="N37" s="254"/>
      <c r="O37" s="254"/>
      <c r="P37" s="254"/>
      <c r="Q37" s="232"/>
      <c r="R37" s="232"/>
      <c r="S37" s="232"/>
      <c r="T37" s="232"/>
      <c r="U37" s="232"/>
      <c r="V37" s="232"/>
      <c r="W37" s="232"/>
      <c r="X37" s="232"/>
      <c r="Y37" s="232"/>
      <c r="Z37" s="232"/>
      <c r="AA37" s="232"/>
      <c r="AB37" s="232"/>
      <c r="AC37" s="232"/>
      <c r="AD37" s="232"/>
      <c r="AE37" s="232"/>
      <c r="AF37" s="232"/>
    </row>
    <row r="38" spans="1:32" s="210" customFormat="1" ht="18" customHeight="1">
      <c r="A38" s="212"/>
      <c r="B38" s="254"/>
      <c r="C38" s="254"/>
      <c r="D38" s="254"/>
      <c r="E38" s="254"/>
      <c r="F38" s="254"/>
      <c r="G38" s="254"/>
      <c r="H38" s="254"/>
      <c r="I38" s="254"/>
      <c r="J38" s="254"/>
      <c r="K38" s="254"/>
      <c r="L38" s="254"/>
      <c r="M38" s="254"/>
      <c r="N38" s="254"/>
      <c r="O38" s="254"/>
      <c r="P38" s="254"/>
      <c r="Q38" s="232"/>
      <c r="R38" s="232"/>
      <c r="S38" s="232"/>
      <c r="T38" s="232"/>
      <c r="U38" s="232"/>
      <c r="V38" s="232"/>
      <c r="W38" s="232"/>
      <c r="X38" s="232"/>
      <c r="Y38" s="232"/>
      <c r="Z38" s="232"/>
      <c r="AA38" s="232"/>
      <c r="AB38" s="232"/>
      <c r="AC38" s="232"/>
      <c r="AD38" s="232"/>
      <c r="AE38" s="232"/>
      <c r="AF38" s="232"/>
    </row>
    <row r="39" spans="1:32" s="210" customFormat="1" ht="15">
      <c r="A39" s="212"/>
      <c r="B39" s="212"/>
      <c r="C39" s="212"/>
      <c r="D39" s="212"/>
      <c r="E39" s="212"/>
      <c r="F39" s="212"/>
      <c r="G39" s="212"/>
      <c r="H39" s="212"/>
      <c r="I39" s="212"/>
      <c r="J39" s="212"/>
      <c r="K39" s="212"/>
      <c r="L39" s="212"/>
      <c r="M39" s="212"/>
      <c r="N39" s="212"/>
      <c r="O39" s="212"/>
      <c r="P39" s="212"/>
      <c r="Q39" s="232"/>
      <c r="R39" s="232"/>
      <c r="S39" s="232"/>
      <c r="T39" s="232"/>
      <c r="U39" s="232"/>
      <c r="V39" s="232"/>
      <c r="W39" s="232"/>
      <c r="X39" s="232"/>
      <c r="Y39" s="232"/>
      <c r="Z39" s="232"/>
      <c r="AA39" s="232"/>
      <c r="AB39" s="232"/>
      <c r="AC39" s="232"/>
      <c r="AD39" s="232"/>
      <c r="AE39" s="232"/>
      <c r="AF39" s="232"/>
    </row>
    <row r="40" spans="1:32" s="210" customFormat="1" ht="15">
      <c r="A40" s="212"/>
      <c r="B40" s="212"/>
      <c r="C40" s="212"/>
      <c r="D40" s="212"/>
      <c r="E40" s="212"/>
      <c r="F40" s="212"/>
      <c r="G40" s="212"/>
      <c r="H40" s="212"/>
      <c r="I40" s="212"/>
      <c r="J40" s="212"/>
      <c r="K40" s="212"/>
      <c r="L40" s="212"/>
      <c r="M40" s="212"/>
      <c r="N40" s="212"/>
      <c r="O40" s="212"/>
      <c r="P40" s="212"/>
      <c r="Q40" s="232"/>
      <c r="R40" s="232"/>
      <c r="S40" s="232"/>
      <c r="T40" s="232"/>
      <c r="U40" s="232"/>
      <c r="V40" s="232"/>
      <c r="W40" s="232"/>
      <c r="X40" s="232"/>
      <c r="Y40" s="232"/>
      <c r="Z40" s="232"/>
      <c r="AA40" s="232"/>
      <c r="AB40" s="232"/>
      <c r="AC40" s="232"/>
      <c r="AD40" s="232"/>
      <c r="AE40" s="232"/>
      <c r="AF40" s="232"/>
    </row>
    <row r="41" spans="1:32" s="210" customFormat="1" ht="15">
      <c r="A41" s="212"/>
      <c r="B41" s="212"/>
      <c r="C41" s="212"/>
      <c r="D41" s="212"/>
      <c r="E41" s="212"/>
      <c r="F41" s="212"/>
      <c r="G41" s="212"/>
      <c r="H41" s="212"/>
      <c r="I41" s="212"/>
      <c r="J41" s="212"/>
      <c r="K41" s="212"/>
      <c r="L41" s="212"/>
      <c r="M41" s="212"/>
      <c r="N41" s="212"/>
      <c r="O41" s="212"/>
      <c r="P41" s="212"/>
      <c r="Q41" s="232"/>
      <c r="R41" s="232"/>
      <c r="S41" s="232"/>
      <c r="T41" s="232"/>
      <c r="U41" s="232"/>
      <c r="V41" s="232"/>
      <c r="W41" s="232"/>
      <c r="X41" s="232"/>
      <c r="Y41" s="232"/>
      <c r="Z41" s="232"/>
      <c r="AA41" s="232"/>
      <c r="AB41" s="232"/>
      <c r="AC41" s="232"/>
      <c r="AD41" s="232"/>
      <c r="AE41" s="232"/>
      <c r="AF41" s="232"/>
    </row>
    <row r="42" spans="17:32" s="210" customFormat="1" ht="14.25">
      <c r="Q42" s="232"/>
      <c r="R42" s="232"/>
      <c r="S42" s="232"/>
      <c r="T42" s="232"/>
      <c r="U42" s="232"/>
      <c r="V42" s="232"/>
      <c r="W42" s="232"/>
      <c r="X42" s="232"/>
      <c r="Y42" s="232"/>
      <c r="Z42" s="232"/>
      <c r="AA42" s="232"/>
      <c r="AB42" s="232"/>
      <c r="AC42" s="232"/>
      <c r="AD42" s="232"/>
      <c r="AE42" s="232"/>
      <c r="AF42" s="232"/>
    </row>
    <row r="43" spans="17:32" s="210" customFormat="1" ht="14.25">
      <c r="Q43" s="232"/>
      <c r="R43" s="232"/>
      <c r="S43" s="232"/>
      <c r="T43" s="232"/>
      <c r="U43" s="232"/>
      <c r="V43" s="232"/>
      <c r="W43" s="232"/>
      <c r="X43" s="232"/>
      <c r="Y43" s="232"/>
      <c r="Z43" s="232"/>
      <c r="AA43" s="232"/>
      <c r="AB43" s="232"/>
      <c r="AC43" s="232"/>
      <c r="AD43" s="232"/>
      <c r="AE43" s="232"/>
      <c r="AF43" s="232"/>
    </row>
    <row r="44" spans="17:32" s="210" customFormat="1" ht="14.25">
      <c r="Q44" s="232"/>
      <c r="R44" s="232"/>
      <c r="S44" s="232"/>
      <c r="T44" s="232"/>
      <c r="U44" s="232"/>
      <c r="V44" s="232"/>
      <c r="W44" s="232"/>
      <c r="X44" s="232"/>
      <c r="Y44" s="232"/>
      <c r="Z44" s="232"/>
      <c r="AA44" s="232"/>
      <c r="AB44" s="232"/>
      <c r="AC44" s="232"/>
      <c r="AD44" s="232"/>
      <c r="AE44" s="232"/>
      <c r="AF44" s="232"/>
    </row>
    <row r="45" spans="17:32" s="210" customFormat="1" ht="14.25">
      <c r="Q45" s="232"/>
      <c r="R45" s="232"/>
      <c r="S45" s="232"/>
      <c r="T45" s="232"/>
      <c r="U45" s="232"/>
      <c r="V45" s="232"/>
      <c r="W45" s="232"/>
      <c r="X45" s="232"/>
      <c r="Y45" s="232"/>
      <c r="Z45" s="232"/>
      <c r="AA45" s="232"/>
      <c r="AB45" s="232"/>
      <c r="AC45" s="232"/>
      <c r="AD45" s="232"/>
      <c r="AE45" s="232"/>
      <c r="AF45" s="232"/>
    </row>
    <row r="46" spans="17:32" s="210" customFormat="1" ht="14.25">
      <c r="Q46" s="232"/>
      <c r="R46" s="232"/>
      <c r="S46" s="232"/>
      <c r="T46" s="232"/>
      <c r="U46" s="232"/>
      <c r="V46" s="232"/>
      <c r="W46" s="232"/>
      <c r="X46" s="232"/>
      <c r="Y46" s="232"/>
      <c r="Z46" s="232"/>
      <c r="AA46" s="232"/>
      <c r="AB46" s="232"/>
      <c r="AC46" s="232"/>
      <c r="AD46" s="232"/>
      <c r="AE46" s="232"/>
      <c r="AF46" s="232"/>
    </row>
    <row r="47" spans="17:32" s="210" customFormat="1" ht="14.25">
      <c r="Q47" s="232"/>
      <c r="R47" s="232"/>
      <c r="S47" s="232"/>
      <c r="T47" s="232"/>
      <c r="U47" s="232"/>
      <c r="V47" s="232"/>
      <c r="W47" s="232"/>
      <c r="X47" s="232"/>
      <c r="Y47" s="232"/>
      <c r="Z47" s="232"/>
      <c r="AA47" s="232"/>
      <c r="AB47" s="232"/>
      <c r="AC47" s="232"/>
      <c r="AD47" s="232"/>
      <c r="AE47" s="232"/>
      <c r="AF47" s="232"/>
    </row>
    <row r="48" spans="17:32" s="210" customFormat="1" ht="14.25">
      <c r="Q48" s="232"/>
      <c r="R48" s="232"/>
      <c r="S48" s="232"/>
      <c r="T48" s="232"/>
      <c r="U48" s="232"/>
      <c r="V48" s="232"/>
      <c r="W48" s="232"/>
      <c r="X48" s="232"/>
      <c r="Y48" s="232"/>
      <c r="Z48" s="232"/>
      <c r="AA48" s="232"/>
      <c r="AB48" s="232"/>
      <c r="AC48" s="232"/>
      <c r="AD48" s="232"/>
      <c r="AE48" s="232"/>
      <c r="AF48" s="232"/>
    </row>
    <row r="49" spans="17:32" s="210" customFormat="1" ht="14.25">
      <c r="Q49" s="232"/>
      <c r="R49" s="232"/>
      <c r="S49" s="232"/>
      <c r="T49" s="232"/>
      <c r="U49" s="232"/>
      <c r="V49" s="232"/>
      <c r="W49" s="232"/>
      <c r="X49" s="232"/>
      <c r="Y49" s="232"/>
      <c r="Z49" s="232"/>
      <c r="AA49" s="232"/>
      <c r="AB49" s="232"/>
      <c r="AC49" s="232"/>
      <c r="AD49" s="232"/>
      <c r="AE49" s="232"/>
      <c r="AF49" s="232"/>
    </row>
    <row r="50" spans="17:32" s="210" customFormat="1" ht="14.25">
      <c r="Q50" s="232"/>
      <c r="R50" s="232"/>
      <c r="S50" s="232"/>
      <c r="T50" s="232"/>
      <c r="U50" s="232"/>
      <c r="V50" s="232"/>
      <c r="W50" s="232"/>
      <c r="X50" s="232"/>
      <c r="Y50" s="232"/>
      <c r="Z50" s="232"/>
      <c r="AA50" s="232"/>
      <c r="AB50" s="232"/>
      <c r="AC50" s="232"/>
      <c r="AD50" s="232"/>
      <c r="AE50" s="232"/>
      <c r="AF50" s="232"/>
    </row>
    <row r="51" spans="17:32" s="210" customFormat="1" ht="14.25">
      <c r="Q51" s="232"/>
      <c r="R51" s="232"/>
      <c r="S51" s="232"/>
      <c r="T51" s="232"/>
      <c r="U51" s="232"/>
      <c r="V51" s="232"/>
      <c r="W51" s="232"/>
      <c r="X51" s="232"/>
      <c r="Y51" s="232"/>
      <c r="Z51" s="232"/>
      <c r="AA51" s="232"/>
      <c r="AB51" s="232"/>
      <c r="AC51" s="232"/>
      <c r="AD51" s="232"/>
      <c r="AE51" s="232"/>
      <c r="AF51" s="232"/>
    </row>
    <row r="52" spans="17:32" s="210" customFormat="1" ht="14.25">
      <c r="Q52" s="232"/>
      <c r="R52" s="232"/>
      <c r="S52" s="232"/>
      <c r="T52" s="232"/>
      <c r="U52" s="232"/>
      <c r="V52" s="232"/>
      <c r="W52" s="232"/>
      <c r="X52" s="232"/>
      <c r="Y52" s="232"/>
      <c r="Z52" s="232"/>
      <c r="AA52" s="232"/>
      <c r="AB52" s="232"/>
      <c r="AC52" s="232"/>
      <c r="AD52" s="232"/>
      <c r="AE52" s="232"/>
      <c r="AF52" s="232"/>
    </row>
    <row r="53" spans="17:32" s="210" customFormat="1" ht="14.25">
      <c r="Q53" s="232"/>
      <c r="R53" s="232"/>
      <c r="S53" s="232"/>
      <c r="T53" s="232"/>
      <c r="U53" s="232"/>
      <c r="V53" s="232"/>
      <c r="W53" s="232"/>
      <c r="X53" s="232"/>
      <c r="Y53" s="232"/>
      <c r="Z53" s="232"/>
      <c r="AA53" s="232"/>
      <c r="AB53" s="232"/>
      <c r="AC53" s="232"/>
      <c r="AD53" s="232"/>
      <c r="AE53" s="232"/>
      <c r="AF53" s="232"/>
    </row>
    <row r="54" spans="17:32" s="210" customFormat="1" ht="14.25">
      <c r="Q54" s="232"/>
      <c r="R54" s="232"/>
      <c r="S54" s="232"/>
      <c r="T54" s="232"/>
      <c r="U54" s="232"/>
      <c r="V54" s="232"/>
      <c r="W54" s="232"/>
      <c r="X54" s="232"/>
      <c r="Y54" s="232"/>
      <c r="Z54" s="232"/>
      <c r="AA54" s="232"/>
      <c r="AB54" s="232"/>
      <c r="AC54" s="232"/>
      <c r="AD54" s="232"/>
      <c r="AE54" s="232"/>
      <c r="AF54" s="232"/>
    </row>
    <row r="55" spans="17:32" s="210" customFormat="1" ht="14.25">
      <c r="Q55" s="232"/>
      <c r="R55" s="232"/>
      <c r="S55" s="232"/>
      <c r="T55" s="232"/>
      <c r="U55" s="232"/>
      <c r="V55" s="232"/>
      <c r="W55" s="232"/>
      <c r="X55" s="232"/>
      <c r="Y55" s="232"/>
      <c r="Z55" s="232"/>
      <c r="AA55" s="232"/>
      <c r="AB55" s="232"/>
      <c r="AC55" s="232"/>
      <c r="AD55" s="232"/>
      <c r="AE55" s="232"/>
      <c r="AF55" s="232"/>
    </row>
    <row r="56" spans="17:32" s="210" customFormat="1" ht="14.25">
      <c r="Q56" s="232"/>
      <c r="R56" s="232"/>
      <c r="S56" s="232"/>
      <c r="T56" s="232"/>
      <c r="U56" s="232"/>
      <c r="V56" s="232"/>
      <c r="W56" s="232"/>
      <c r="X56" s="232"/>
      <c r="Y56" s="232"/>
      <c r="Z56" s="232"/>
      <c r="AA56" s="232"/>
      <c r="AB56" s="232"/>
      <c r="AC56" s="232"/>
      <c r="AD56" s="232"/>
      <c r="AE56" s="232"/>
      <c r="AF56" s="232"/>
    </row>
    <row r="57" spans="17:32" s="210" customFormat="1" ht="14.25">
      <c r="Q57" s="232"/>
      <c r="R57" s="232"/>
      <c r="S57" s="232"/>
      <c r="T57" s="232"/>
      <c r="U57" s="232"/>
      <c r="V57" s="232"/>
      <c r="W57" s="232"/>
      <c r="X57" s="232"/>
      <c r="Y57" s="232"/>
      <c r="Z57" s="232"/>
      <c r="AA57" s="232"/>
      <c r="AB57" s="232"/>
      <c r="AC57" s="232"/>
      <c r="AD57" s="232"/>
      <c r="AE57" s="232"/>
      <c r="AF57" s="232"/>
    </row>
    <row r="58" spans="17:32" s="210" customFormat="1" ht="14.25">
      <c r="Q58" s="232"/>
      <c r="R58" s="232"/>
      <c r="S58" s="232"/>
      <c r="T58" s="232"/>
      <c r="U58" s="232"/>
      <c r="V58" s="232"/>
      <c r="W58" s="232"/>
      <c r="X58" s="232"/>
      <c r="Y58" s="232"/>
      <c r="Z58" s="232"/>
      <c r="AA58" s="232"/>
      <c r="AB58" s="232"/>
      <c r="AC58" s="232"/>
      <c r="AD58" s="232"/>
      <c r="AE58" s="232"/>
      <c r="AF58" s="232"/>
    </row>
    <row r="59" spans="17:32" s="210" customFormat="1" ht="14.25">
      <c r="Q59" s="232"/>
      <c r="R59" s="232"/>
      <c r="S59" s="232"/>
      <c r="T59" s="232"/>
      <c r="U59" s="232"/>
      <c r="V59" s="232"/>
      <c r="W59" s="232"/>
      <c r="X59" s="232"/>
      <c r="Y59" s="232"/>
      <c r="Z59" s="232"/>
      <c r="AA59" s="232"/>
      <c r="AB59" s="232"/>
      <c r="AC59" s="232"/>
      <c r="AD59" s="232"/>
      <c r="AE59" s="232"/>
      <c r="AF59" s="232"/>
    </row>
    <row r="60" spans="17:32" s="210" customFormat="1" ht="14.25">
      <c r="Q60" s="232"/>
      <c r="R60" s="232"/>
      <c r="S60" s="232"/>
      <c r="T60" s="232"/>
      <c r="U60" s="232"/>
      <c r="V60" s="232"/>
      <c r="W60" s="232"/>
      <c r="X60" s="232"/>
      <c r="Y60" s="232"/>
      <c r="Z60" s="232"/>
      <c r="AA60" s="232"/>
      <c r="AB60" s="232"/>
      <c r="AC60" s="232"/>
      <c r="AD60" s="232"/>
      <c r="AE60" s="232"/>
      <c r="AF60" s="232"/>
    </row>
    <row r="61" spans="17:32" s="210" customFormat="1" ht="14.25">
      <c r="Q61" s="232"/>
      <c r="R61" s="232"/>
      <c r="S61" s="232"/>
      <c r="T61" s="232"/>
      <c r="U61" s="232"/>
      <c r="V61" s="232"/>
      <c r="W61" s="232"/>
      <c r="X61" s="232"/>
      <c r="Y61" s="232"/>
      <c r="Z61" s="232"/>
      <c r="AA61" s="232"/>
      <c r="AB61" s="232"/>
      <c r="AC61" s="232"/>
      <c r="AD61" s="232"/>
      <c r="AE61" s="232"/>
      <c r="AF61" s="232"/>
    </row>
    <row r="62" spans="17:32" s="210" customFormat="1" ht="14.25">
      <c r="Q62" s="232"/>
      <c r="R62" s="232"/>
      <c r="S62" s="232"/>
      <c r="T62" s="232"/>
      <c r="U62" s="232"/>
      <c r="V62" s="232"/>
      <c r="W62" s="232"/>
      <c r="X62" s="232"/>
      <c r="Y62" s="232"/>
      <c r="Z62" s="232"/>
      <c r="AA62" s="232"/>
      <c r="AB62" s="232"/>
      <c r="AC62" s="232"/>
      <c r="AD62" s="232"/>
      <c r="AE62" s="232"/>
      <c r="AF62" s="232"/>
    </row>
    <row r="63" spans="17:32" s="210" customFormat="1" ht="14.25">
      <c r="Q63" s="232"/>
      <c r="R63" s="232"/>
      <c r="S63" s="232"/>
      <c r="T63" s="232"/>
      <c r="U63" s="232"/>
      <c r="V63" s="232"/>
      <c r="W63" s="232"/>
      <c r="X63" s="232"/>
      <c r="Y63" s="232"/>
      <c r="Z63" s="232"/>
      <c r="AA63" s="232"/>
      <c r="AB63" s="232"/>
      <c r="AC63" s="232"/>
      <c r="AD63" s="232"/>
      <c r="AE63" s="232"/>
      <c r="AF63" s="232"/>
    </row>
    <row r="64" spans="17:32" s="210" customFormat="1" ht="14.25">
      <c r="Q64" s="232"/>
      <c r="R64" s="232"/>
      <c r="S64" s="232"/>
      <c r="T64" s="232"/>
      <c r="U64" s="232"/>
      <c r="V64" s="232"/>
      <c r="W64" s="232"/>
      <c r="X64" s="232"/>
      <c r="Y64" s="232"/>
      <c r="Z64" s="232"/>
      <c r="AA64" s="232"/>
      <c r="AB64" s="232"/>
      <c r="AC64" s="232"/>
      <c r="AD64" s="232"/>
      <c r="AE64" s="232"/>
      <c r="AF64" s="232"/>
    </row>
    <row r="65" spans="17:32" s="210" customFormat="1" ht="14.25">
      <c r="Q65" s="232"/>
      <c r="R65" s="232"/>
      <c r="S65" s="232"/>
      <c r="T65" s="232"/>
      <c r="U65" s="232"/>
      <c r="V65" s="232"/>
      <c r="W65" s="232"/>
      <c r="X65" s="232"/>
      <c r="Y65" s="232"/>
      <c r="Z65" s="232"/>
      <c r="AA65" s="232"/>
      <c r="AB65" s="232"/>
      <c r="AC65" s="232"/>
      <c r="AD65" s="232"/>
      <c r="AE65" s="232"/>
      <c r="AF65" s="232"/>
    </row>
    <row r="66" spans="17:32" s="210" customFormat="1" ht="14.25">
      <c r="Q66" s="232"/>
      <c r="R66" s="232"/>
      <c r="S66" s="232"/>
      <c r="T66" s="232"/>
      <c r="U66" s="232"/>
      <c r="V66" s="232"/>
      <c r="W66" s="232"/>
      <c r="X66" s="232"/>
      <c r="Y66" s="232"/>
      <c r="Z66" s="232"/>
      <c r="AA66" s="232"/>
      <c r="AB66" s="232"/>
      <c r="AC66" s="232"/>
      <c r="AD66" s="232"/>
      <c r="AE66" s="232"/>
      <c r="AF66" s="232"/>
    </row>
    <row r="67" spans="17:32" s="210" customFormat="1" ht="14.25">
      <c r="Q67" s="232"/>
      <c r="R67" s="232"/>
      <c r="S67" s="232"/>
      <c r="T67" s="232"/>
      <c r="U67" s="232"/>
      <c r="V67" s="232"/>
      <c r="W67" s="232"/>
      <c r="X67" s="232"/>
      <c r="Y67" s="232"/>
      <c r="Z67" s="232"/>
      <c r="AA67" s="232"/>
      <c r="AB67" s="232"/>
      <c r="AC67" s="232"/>
      <c r="AD67" s="232"/>
      <c r="AE67" s="232"/>
      <c r="AF67" s="232"/>
    </row>
    <row r="68" spans="17:32" s="210" customFormat="1" ht="14.25">
      <c r="Q68" s="232"/>
      <c r="R68" s="232"/>
      <c r="S68" s="232"/>
      <c r="T68" s="232"/>
      <c r="U68" s="232"/>
      <c r="V68" s="232"/>
      <c r="W68" s="232"/>
      <c r="X68" s="232"/>
      <c r="Y68" s="232"/>
      <c r="Z68" s="232"/>
      <c r="AA68" s="232"/>
      <c r="AB68" s="232"/>
      <c r="AC68" s="232"/>
      <c r="AD68" s="232"/>
      <c r="AE68" s="232"/>
      <c r="AF68" s="232"/>
    </row>
    <row r="69" spans="17:32" ht="12.75">
      <c r="Q69" s="221"/>
      <c r="R69" s="221"/>
      <c r="S69" s="221"/>
      <c r="T69" s="221"/>
      <c r="U69" s="221"/>
      <c r="V69" s="221"/>
      <c r="W69" s="221"/>
      <c r="X69" s="221"/>
      <c r="Y69" s="221"/>
      <c r="Z69" s="221"/>
      <c r="AA69" s="221"/>
      <c r="AB69" s="221"/>
      <c r="AC69" s="221"/>
      <c r="AD69" s="221"/>
      <c r="AE69" s="221"/>
      <c r="AF69" s="221"/>
    </row>
    <row r="70" spans="17:32" ht="12.75">
      <c r="Q70" s="221"/>
      <c r="R70" s="221"/>
      <c r="S70" s="221"/>
      <c r="T70" s="221"/>
      <c r="U70" s="221"/>
      <c r="V70" s="221"/>
      <c r="W70" s="221"/>
      <c r="X70" s="221"/>
      <c r="Y70" s="221"/>
      <c r="Z70" s="221"/>
      <c r="AA70" s="221"/>
      <c r="AB70" s="221"/>
      <c r="AC70" s="221"/>
      <c r="AD70" s="221"/>
      <c r="AE70" s="221"/>
      <c r="AF70" s="221"/>
    </row>
    <row r="71" spans="17:32" ht="12.75">
      <c r="Q71" s="221"/>
      <c r="R71" s="221"/>
      <c r="S71" s="221"/>
      <c r="T71" s="221"/>
      <c r="U71" s="221"/>
      <c r="V71" s="221"/>
      <c r="W71" s="221"/>
      <c r="X71" s="221"/>
      <c r="Y71" s="221"/>
      <c r="Z71" s="221"/>
      <c r="AA71" s="221"/>
      <c r="AB71" s="221"/>
      <c r="AC71" s="221"/>
      <c r="AD71" s="221"/>
      <c r="AE71" s="221"/>
      <c r="AF71" s="221"/>
    </row>
    <row r="72" spans="17:32" ht="12.75">
      <c r="Q72" s="221"/>
      <c r="R72" s="221"/>
      <c r="S72" s="221"/>
      <c r="T72" s="221"/>
      <c r="U72" s="221"/>
      <c r="V72" s="221"/>
      <c r="W72" s="221"/>
      <c r="X72" s="221"/>
      <c r="Y72" s="221"/>
      <c r="Z72" s="221"/>
      <c r="AA72" s="221"/>
      <c r="AB72" s="221"/>
      <c r="AC72" s="221"/>
      <c r="AD72" s="221"/>
      <c r="AE72" s="221"/>
      <c r="AF72" s="221"/>
    </row>
    <row r="73" spans="17:32" ht="12.75">
      <c r="Q73" s="221"/>
      <c r="R73" s="221"/>
      <c r="S73" s="221"/>
      <c r="T73" s="221"/>
      <c r="U73" s="221"/>
      <c r="V73" s="221"/>
      <c r="W73" s="221"/>
      <c r="X73" s="221"/>
      <c r="Y73" s="221"/>
      <c r="Z73" s="221"/>
      <c r="AA73" s="221"/>
      <c r="AB73" s="221"/>
      <c r="AC73" s="221"/>
      <c r="AD73" s="221"/>
      <c r="AE73" s="221"/>
      <c r="AF73" s="221"/>
    </row>
    <row r="74" spans="17:32" ht="12.75">
      <c r="Q74" s="221"/>
      <c r="R74" s="221"/>
      <c r="S74" s="221"/>
      <c r="T74" s="221"/>
      <c r="U74" s="221"/>
      <c r="V74" s="221"/>
      <c r="W74" s="221"/>
      <c r="X74" s="221"/>
      <c r="Y74" s="221"/>
      <c r="Z74" s="221"/>
      <c r="AA74" s="221"/>
      <c r="AB74" s="221"/>
      <c r="AC74" s="221"/>
      <c r="AD74" s="221"/>
      <c r="AE74" s="221"/>
      <c r="AF74" s="221"/>
    </row>
    <row r="75" spans="17:32" ht="12.75">
      <c r="Q75" s="221"/>
      <c r="R75" s="221"/>
      <c r="S75" s="221"/>
      <c r="T75" s="221"/>
      <c r="U75" s="221"/>
      <c r="V75" s="221"/>
      <c r="W75" s="221"/>
      <c r="X75" s="221"/>
      <c r="Y75" s="221"/>
      <c r="Z75" s="221"/>
      <c r="AA75" s="221"/>
      <c r="AB75" s="221"/>
      <c r="AC75" s="221"/>
      <c r="AD75" s="221"/>
      <c r="AE75" s="221"/>
      <c r="AF75" s="221"/>
    </row>
    <row r="76" spans="17:32" ht="12.75">
      <c r="Q76" s="221"/>
      <c r="R76" s="221"/>
      <c r="S76" s="221"/>
      <c r="T76" s="221"/>
      <c r="U76" s="221"/>
      <c r="V76" s="221"/>
      <c r="W76" s="221"/>
      <c r="X76" s="221"/>
      <c r="Y76" s="221"/>
      <c r="Z76" s="221"/>
      <c r="AA76" s="221"/>
      <c r="AB76" s="221"/>
      <c r="AC76" s="221"/>
      <c r="AD76" s="221"/>
      <c r="AE76" s="221"/>
      <c r="AF76" s="221"/>
    </row>
    <row r="77" spans="17:32" ht="12.75">
      <c r="Q77" s="221"/>
      <c r="R77" s="221"/>
      <c r="S77" s="221"/>
      <c r="T77" s="221"/>
      <c r="U77" s="221"/>
      <c r="V77" s="221"/>
      <c r="W77" s="221"/>
      <c r="X77" s="221"/>
      <c r="Y77" s="221"/>
      <c r="Z77" s="221"/>
      <c r="AA77" s="221"/>
      <c r="AB77" s="221"/>
      <c r="AC77" s="221"/>
      <c r="AD77" s="221"/>
      <c r="AE77" s="221"/>
      <c r="AF77" s="221"/>
    </row>
    <row r="78" spans="17:32" ht="12.75">
      <c r="Q78" s="221"/>
      <c r="R78" s="221"/>
      <c r="S78" s="221"/>
      <c r="T78" s="221"/>
      <c r="U78" s="221"/>
      <c r="V78" s="221"/>
      <c r="W78" s="221"/>
      <c r="X78" s="221"/>
      <c r="Y78" s="221"/>
      <c r="Z78" s="221"/>
      <c r="AA78" s="221"/>
      <c r="AB78" s="221"/>
      <c r="AC78" s="221"/>
      <c r="AD78" s="221"/>
      <c r="AE78" s="221"/>
      <c r="AF78" s="221"/>
    </row>
    <row r="79" spans="17:32" ht="12.75">
      <c r="Q79" s="221"/>
      <c r="R79" s="221"/>
      <c r="S79" s="221"/>
      <c r="T79" s="221"/>
      <c r="U79" s="221"/>
      <c r="V79" s="221"/>
      <c r="W79" s="221"/>
      <c r="X79" s="221"/>
      <c r="Y79" s="221"/>
      <c r="Z79" s="221"/>
      <c r="AA79" s="221"/>
      <c r="AB79" s="221"/>
      <c r="AC79" s="221"/>
      <c r="AD79" s="221"/>
      <c r="AE79" s="221"/>
      <c r="AF79" s="221"/>
    </row>
    <row r="80" spans="17:32" ht="12.75">
      <c r="Q80" s="221"/>
      <c r="R80" s="221"/>
      <c r="S80" s="221"/>
      <c r="T80" s="221"/>
      <c r="U80" s="221"/>
      <c r="V80" s="221"/>
      <c r="W80" s="221"/>
      <c r="X80" s="221"/>
      <c r="Y80" s="221"/>
      <c r="Z80" s="221"/>
      <c r="AA80" s="221"/>
      <c r="AB80" s="221"/>
      <c r="AC80" s="221"/>
      <c r="AD80" s="221"/>
      <c r="AE80" s="221"/>
      <c r="AF80" s="221"/>
    </row>
    <row r="81" spans="17:32" ht="12.75">
      <c r="Q81" s="221"/>
      <c r="R81" s="221"/>
      <c r="S81" s="221"/>
      <c r="T81" s="221"/>
      <c r="U81" s="221"/>
      <c r="V81" s="221"/>
      <c r="W81" s="221"/>
      <c r="X81" s="221"/>
      <c r="Y81" s="221"/>
      <c r="Z81" s="221"/>
      <c r="AA81" s="221"/>
      <c r="AB81" s="221"/>
      <c r="AC81" s="221"/>
      <c r="AD81" s="221"/>
      <c r="AE81" s="221"/>
      <c r="AF81" s="221"/>
    </row>
    <row r="82" spans="17:32" ht="12.75">
      <c r="Q82" s="221"/>
      <c r="R82" s="221"/>
      <c r="S82" s="221"/>
      <c r="T82" s="221"/>
      <c r="U82" s="221"/>
      <c r="V82" s="221"/>
      <c r="W82" s="221"/>
      <c r="X82" s="221"/>
      <c r="Y82" s="221"/>
      <c r="Z82" s="221"/>
      <c r="AA82" s="221"/>
      <c r="AB82" s="221"/>
      <c r="AC82" s="221"/>
      <c r="AD82" s="221"/>
      <c r="AE82" s="221"/>
      <c r="AF82" s="221"/>
    </row>
    <row r="83" spans="17:32" ht="12.75">
      <c r="Q83" s="221"/>
      <c r="R83" s="221"/>
      <c r="S83" s="221"/>
      <c r="T83" s="221"/>
      <c r="U83" s="221"/>
      <c r="V83" s="221"/>
      <c r="W83" s="221"/>
      <c r="X83" s="221"/>
      <c r="Y83" s="221"/>
      <c r="Z83" s="221"/>
      <c r="AA83" s="221"/>
      <c r="AB83" s="221"/>
      <c r="AC83" s="221"/>
      <c r="AD83" s="221"/>
      <c r="AE83" s="221"/>
      <c r="AF83" s="221"/>
    </row>
    <row r="84" spans="17:32" ht="12.75">
      <c r="Q84" s="221"/>
      <c r="R84" s="221"/>
      <c r="S84" s="221"/>
      <c r="T84" s="221"/>
      <c r="U84" s="221"/>
      <c r="V84" s="221"/>
      <c r="W84" s="221"/>
      <c r="X84" s="221"/>
      <c r="Y84" s="221"/>
      <c r="Z84" s="221"/>
      <c r="AA84" s="221"/>
      <c r="AB84" s="221"/>
      <c r="AC84" s="221"/>
      <c r="AD84" s="221"/>
      <c r="AE84" s="221"/>
      <c r="AF84" s="221"/>
    </row>
    <row r="85" spans="17:32" ht="12.75">
      <c r="Q85" s="221"/>
      <c r="R85" s="221"/>
      <c r="S85" s="221"/>
      <c r="T85" s="221"/>
      <c r="U85" s="221"/>
      <c r="V85" s="221"/>
      <c r="W85" s="221"/>
      <c r="X85" s="221"/>
      <c r="Y85" s="221"/>
      <c r="Z85" s="221"/>
      <c r="AA85" s="221"/>
      <c r="AB85" s="221"/>
      <c r="AC85" s="221"/>
      <c r="AD85" s="221"/>
      <c r="AE85" s="221"/>
      <c r="AF85" s="221"/>
    </row>
    <row r="86" spans="17:32" ht="12.75">
      <c r="Q86" s="221"/>
      <c r="R86" s="221"/>
      <c r="S86" s="221"/>
      <c r="T86" s="221"/>
      <c r="U86" s="221"/>
      <c r="V86" s="221"/>
      <c r="W86" s="221"/>
      <c r="X86" s="221"/>
      <c r="Y86" s="221"/>
      <c r="Z86" s="221"/>
      <c r="AA86" s="221"/>
      <c r="AB86" s="221"/>
      <c r="AC86" s="221"/>
      <c r="AD86" s="221"/>
      <c r="AE86" s="221"/>
      <c r="AF86" s="221"/>
    </row>
    <row r="87" spans="17:32" ht="12.75">
      <c r="Q87" s="221"/>
      <c r="R87" s="221"/>
      <c r="S87" s="221"/>
      <c r="T87" s="221"/>
      <c r="U87" s="221"/>
      <c r="V87" s="221"/>
      <c r="W87" s="221"/>
      <c r="X87" s="221"/>
      <c r="Y87" s="221"/>
      <c r="Z87" s="221"/>
      <c r="AA87" s="221"/>
      <c r="AB87" s="221"/>
      <c r="AC87" s="221"/>
      <c r="AD87" s="221"/>
      <c r="AE87" s="221"/>
      <c r="AF87" s="221"/>
    </row>
    <row r="88" spans="17:32" ht="12.75">
      <c r="Q88" s="221"/>
      <c r="R88" s="221"/>
      <c r="S88" s="221"/>
      <c r="T88" s="221"/>
      <c r="U88" s="221"/>
      <c r="V88" s="221"/>
      <c r="W88" s="221"/>
      <c r="X88" s="221"/>
      <c r="Y88" s="221"/>
      <c r="Z88" s="221"/>
      <c r="AA88" s="221"/>
      <c r="AB88" s="221"/>
      <c r="AC88" s="221"/>
      <c r="AD88" s="221"/>
      <c r="AE88" s="221"/>
      <c r="AF88" s="221"/>
    </row>
    <row r="89" spans="17:32" ht="12.75">
      <c r="Q89" s="221"/>
      <c r="R89" s="221"/>
      <c r="S89" s="221"/>
      <c r="T89" s="221"/>
      <c r="U89" s="221"/>
      <c r="V89" s="221"/>
      <c r="W89" s="221"/>
      <c r="X89" s="221"/>
      <c r="Y89" s="221"/>
      <c r="Z89" s="221"/>
      <c r="AA89" s="221"/>
      <c r="AB89" s="221"/>
      <c r="AC89" s="221"/>
      <c r="AD89" s="221"/>
      <c r="AE89" s="221"/>
      <c r="AF89" s="221"/>
    </row>
    <row r="90" spans="17:32" ht="12.75">
      <c r="Q90" s="221"/>
      <c r="R90" s="221"/>
      <c r="S90" s="221"/>
      <c r="T90" s="221"/>
      <c r="U90" s="221"/>
      <c r="V90" s="221"/>
      <c r="W90" s="221"/>
      <c r="X90" s="221"/>
      <c r="Y90" s="221"/>
      <c r="Z90" s="221"/>
      <c r="AA90" s="221"/>
      <c r="AB90" s="221"/>
      <c r="AC90" s="221"/>
      <c r="AD90" s="221"/>
      <c r="AE90" s="221"/>
      <c r="AF90" s="221"/>
    </row>
    <row r="91" spans="17:32" ht="12.75">
      <c r="Q91" s="221"/>
      <c r="R91" s="221"/>
      <c r="S91" s="221"/>
      <c r="T91" s="221"/>
      <c r="U91" s="221"/>
      <c r="V91" s="221"/>
      <c r="W91" s="221"/>
      <c r="X91" s="221"/>
      <c r="Y91" s="221"/>
      <c r="Z91" s="221"/>
      <c r="AA91" s="221"/>
      <c r="AB91" s="221"/>
      <c r="AC91" s="221"/>
      <c r="AD91" s="221"/>
      <c r="AE91" s="221"/>
      <c r="AF91" s="221"/>
    </row>
    <row r="92" spans="17:32" ht="12.75">
      <c r="Q92" s="221"/>
      <c r="R92" s="221"/>
      <c r="S92" s="221"/>
      <c r="T92" s="221"/>
      <c r="U92" s="221"/>
      <c r="V92" s="221"/>
      <c r="W92" s="221"/>
      <c r="X92" s="221"/>
      <c r="Y92" s="221"/>
      <c r="Z92" s="221"/>
      <c r="AA92" s="221"/>
      <c r="AB92" s="221"/>
      <c r="AC92" s="221"/>
      <c r="AD92" s="221"/>
      <c r="AE92" s="221"/>
      <c r="AF92" s="221"/>
    </row>
    <row r="93" spans="17:32" ht="12.75">
      <c r="Q93" s="221"/>
      <c r="R93" s="221"/>
      <c r="S93" s="221"/>
      <c r="T93" s="221"/>
      <c r="U93" s="221"/>
      <c r="V93" s="221"/>
      <c r="W93" s="221"/>
      <c r="X93" s="221"/>
      <c r="Y93" s="221"/>
      <c r="Z93" s="221"/>
      <c r="AA93" s="221"/>
      <c r="AB93" s="221"/>
      <c r="AC93" s="221"/>
      <c r="AD93" s="221"/>
      <c r="AE93" s="221"/>
      <c r="AF93" s="221"/>
    </row>
    <row r="94" spans="17:32" ht="12.75">
      <c r="Q94" s="221"/>
      <c r="R94" s="221"/>
      <c r="S94" s="221"/>
      <c r="T94" s="221"/>
      <c r="U94" s="221"/>
      <c r="V94" s="221"/>
      <c r="W94" s="221"/>
      <c r="X94" s="221"/>
      <c r="Y94" s="221"/>
      <c r="Z94" s="221"/>
      <c r="AA94" s="221"/>
      <c r="AB94" s="221"/>
      <c r="AC94" s="221"/>
      <c r="AD94" s="221"/>
      <c r="AE94" s="221"/>
      <c r="AF94" s="221"/>
    </row>
    <row r="95" spans="17:32" ht="12.75">
      <c r="Q95" s="221"/>
      <c r="R95" s="221"/>
      <c r="S95" s="221"/>
      <c r="T95" s="221"/>
      <c r="U95" s="221"/>
      <c r="V95" s="221"/>
      <c r="W95" s="221"/>
      <c r="X95" s="221"/>
      <c r="Y95" s="221"/>
      <c r="Z95" s="221"/>
      <c r="AA95" s="221"/>
      <c r="AB95" s="221"/>
      <c r="AC95" s="221"/>
      <c r="AD95" s="221"/>
      <c r="AE95" s="221"/>
      <c r="AF95" s="221"/>
    </row>
    <row r="96" spans="17:32" ht="12.75">
      <c r="Q96" s="221"/>
      <c r="R96" s="221"/>
      <c r="S96" s="221"/>
      <c r="T96" s="221"/>
      <c r="U96" s="221"/>
      <c r="V96" s="221"/>
      <c r="W96" s="221"/>
      <c r="X96" s="221"/>
      <c r="Y96" s="221"/>
      <c r="Z96" s="221"/>
      <c r="AA96" s="221"/>
      <c r="AB96" s="221"/>
      <c r="AC96" s="221"/>
      <c r="AD96" s="221"/>
      <c r="AE96" s="221"/>
      <c r="AF96" s="221"/>
    </row>
    <row r="97" spans="17:32" ht="12.75">
      <c r="Q97" s="221"/>
      <c r="R97" s="221"/>
      <c r="S97" s="221"/>
      <c r="T97" s="221"/>
      <c r="U97" s="221"/>
      <c r="V97" s="221"/>
      <c r="W97" s="221"/>
      <c r="X97" s="221"/>
      <c r="Y97" s="221"/>
      <c r="Z97" s="221"/>
      <c r="AA97" s="221"/>
      <c r="AB97" s="221"/>
      <c r="AC97" s="221"/>
      <c r="AD97" s="221"/>
      <c r="AE97" s="221"/>
      <c r="AF97" s="221"/>
    </row>
    <row r="98" spans="17:32" ht="12.75">
      <c r="Q98" s="221"/>
      <c r="R98" s="221"/>
      <c r="S98" s="221"/>
      <c r="T98" s="221"/>
      <c r="U98" s="221"/>
      <c r="V98" s="221"/>
      <c r="W98" s="221"/>
      <c r="X98" s="221"/>
      <c r="Y98" s="221"/>
      <c r="Z98" s="221"/>
      <c r="AA98" s="221"/>
      <c r="AB98" s="221"/>
      <c r="AC98" s="221"/>
      <c r="AD98" s="221"/>
      <c r="AE98" s="221"/>
      <c r="AF98" s="221"/>
    </row>
    <row r="99" spans="17:32" ht="12.75">
      <c r="Q99" s="221"/>
      <c r="R99" s="221"/>
      <c r="S99" s="221"/>
      <c r="T99" s="221"/>
      <c r="U99" s="221"/>
      <c r="V99" s="221"/>
      <c r="W99" s="221"/>
      <c r="X99" s="221"/>
      <c r="Y99" s="221"/>
      <c r="Z99" s="221"/>
      <c r="AA99" s="221"/>
      <c r="AB99" s="221"/>
      <c r="AC99" s="221"/>
      <c r="AD99" s="221"/>
      <c r="AE99" s="221"/>
      <c r="AF99" s="221"/>
    </row>
    <row r="100" spans="17:32" ht="12.75">
      <c r="Q100" s="221"/>
      <c r="R100" s="221"/>
      <c r="S100" s="221"/>
      <c r="T100" s="221"/>
      <c r="U100" s="221"/>
      <c r="V100" s="221"/>
      <c r="W100" s="221"/>
      <c r="X100" s="221"/>
      <c r="Y100" s="221"/>
      <c r="Z100" s="221"/>
      <c r="AA100" s="221"/>
      <c r="AB100" s="221"/>
      <c r="AC100" s="221"/>
      <c r="AD100" s="221"/>
      <c r="AE100" s="221"/>
      <c r="AF100" s="221"/>
    </row>
    <row r="101" spans="17:32" ht="12.75">
      <c r="Q101" s="221"/>
      <c r="R101" s="221"/>
      <c r="S101" s="221"/>
      <c r="T101" s="221"/>
      <c r="U101" s="221"/>
      <c r="V101" s="221"/>
      <c r="W101" s="221"/>
      <c r="X101" s="221"/>
      <c r="Y101" s="221"/>
      <c r="Z101" s="221"/>
      <c r="AA101" s="221"/>
      <c r="AB101" s="221"/>
      <c r="AC101" s="221"/>
      <c r="AD101" s="221"/>
      <c r="AE101" s="221"/>
      <c r="AF101" s="221"/>
    </row>
    <row r="102" spans="17:32" ht="12.75">
      <c r="Q102" s="221"/>
      <c r="R102" s="221"/>
      <c r="S102" s="221"/>
      <c r="T102" s="221"/>
      <c r="U102" s="221"/>
      <c r="V102" s="221"/>
      <c r="W102" s="221"/>
      <c r="X102" s="221"/>
      <c r="Y102" s="221"/>
      <c r="Z102" s="221"/>
      <c r="AA102" s="221"/>
      <c r="AB102" s="221"/>
      <c r="AC102" s="221"/>
      <c r="AD102" s="221"/>
      <c r="AE102" s="221"/>
      <c r="AF102" s="221"/>
    </row>
    <row r="103" spans="17:32" ht="12.75">
      <c r="Q103" s="221"/>
      <c r="R103" s="221"/>
      <c r="S103" s="221"/>
      <c r="T103" s="221"/>
      <c r="U103" s="221"/>
      <c r="V103" s="221"/>
      <c r="W103" s="221"/>
      <c r="X103" s="221"/>
      <c r="Y103" s="221"/>
      <c r="Z103" s="221"/>
      <c r="AA103" s="221"/>
      <c r="AB103" s="221"/>
      <c r="AC103" s="221"/>
      <c r="AD103" s="221"/>
      <c r="AE103" s="221"/>
      <c r="AF103" s="221"/>
    </row>
    <row r="104" spans="17:32" ht="12.75">
      <c r="Q104" s="221"/>
      <c r="R104" s="221"/>
      <c r="S104" s="221"/>
      <c r="T104" s="221"/>
      <c r="U104" s="221"/>
      <c r="V104" s="221"/>
      <c r="W104" s="221"/>
      <c r="X104" s="221"/>
      <c r="Y104" s="221"/>
      <c r="Z104" s="221"/>
      <c r="AA104" s="221"/>
      <c r="AB104" s="221"/>
      <c r="AC104" s="221"/>
      <c r="AD104" s="221"/>
      <c r="AE104" s="221"/>
      <c r="AF104" s="221"/>
    </row>
    <row r="105" spans="17:32" ht="12.75">
      <c r="Q105" s="221"/>
      <c r="R105" s="221"/>
      <c r="S105" s="221"/>
      <c r="T105" s="221"/>
      <c r="U105" s="221"/>
      <c r="V105" s="221"/>
      <c r="W105" s="221"/>
      <c r="X105" s="221"/>
      <c r="Y105" s="221"/>
      <c r="Z105" s="221"/>
      <c r="AA105" s="221"/>
      <c r="AB105" s="221"/>
      <c r="AC105" s="221"/>
      <c r="AD105" s="221"/>
      <c r="AE105" s="221"/>
      <c r="AF105" s="221"/>
    </row>
    <row r="106" spans="17:32" ht="12.75">
      <c r="Q106" s="221"/>
      <c r="R106" s="221"/>
      <c r="S106" s="221"/>
      <c r="T106" s="221"/>
      <c r="U106" s="221"/>
      <c r="V106" s="221"/>
      <c r="W106" s="221"/>
      <c r="X106" s="221"/>
      <c r="Y106" s="221"/>
      <c r="Z106" s="221"/>
      <c r="AA106" s="221"/>
      <c r="AB106" s="221"/>
      <c r="AC106" s="221"/>
      <c r="AD106" s="221"/>
      <c r="AE106" s="221"/>
      <c r="AF106" s="221"/>
    </row>
    <row r="107" spans="17:32" ht="12.75">
      <c r="Q107" s="221"/>
      <c r="R107" s="221"/>
      <c r="S107" s="221"/>
      <c r="T107" s="221"/>
      <c r="U107" s="221"/>
      <c r="V107" s="221"/>
      <c r="W107" s="221"/>
      <c r="X107" s="221"/>
      <c r="Y107" s="221"/>
      <c r="Z107" s="221"/>
      <c r="AA107" s="221"/>
      <c r="AB107" s="221"/>
      <c r="AC107" s="221"/>
      <c r="AD107" s="221"/>
      <c r="AE107" s="221"/>
      <c r="AF107" s="221"/>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row r="205" spans="17:32" ht="12.75">
      <c r="Q205" s="221"/>
      <c r="R205" s="221"/>
      <c r="S205" s="221"/>
      <c r="T205" s="221"/>
      <c r="U205" s="221"/>
      <c r="V205" s="221"/>
      <c r="W205" s="221"/>
      <c r="X205" s="221"/>
      <c r="Y205" s="221"/>
      <c r="Z205" s="221"/>
      <c r="AA205" s="221"/>
      <c r="AB205" s="221"/>
      <c r="AC205" s="221"/>
      <c r="AD205" s="221"/>
      <c r="AE205" s="221"/>
      <c r="AF205" s="221"/>
    </row>
    <row r="206" spans="17:32" ht="12.75">
      <c r="Q206" s="221"/>
      <c r="R206" s="221"/>
      <c r="S206" s="221"/>
      <c r="T206" s="221"/>
      <c r="U206" s="221"/>
      <c r="V206" s="221"/>
      <c r="W206" s="221"/>
      <c r="X206" s="221"/>
      <c r="Y206" s="221"/>
      <c r="Z206" s="221"/>
      <c r="AA206" s="221"/>
      <c r="AB206" s="221"/>
      <c r="AC206" s="221"/>
      <c r="AD206" s="221"/>
      <c r="AE206" s="221"/>
      <c r="AF206" s="221"/>
    </row>
    <row r="207" spans="17:32" ht="12.75">
      <c r="Q207" s="221"/>
      <c r="R207" s="221"/>
      <c r="S207" s="221"/>
      <c r="T207" s="221"/>
      <c r="U207" s="221"/>
      <c r="V207" s="221"/>
      <c r="W207" s="221"/>
      <c r="X207" s="221"/>
      <c r="Y207" s="221"/>
      <c r="Z207" s="221"/>
      <c r="AA207" s="221"/>
      <c r="AB207" s="221"/>
      <c r="AC207" s="221"/>
      <c r="AD207" s="221"/>
      <c r="AE207" s="221"/>
      <c r="AF207" s="221"/>
    </row>
    <row r="208" spans="17:32" ht="12.75">
      <c r="Q208" s="221"/>
      <c r="R208" s="221"/>
      <c r="S208" s="221"/>
      <c r="T208" s="221"/>
      <c r="U208" s="221"/>
      <c r="V208" s="221"/>
      <c r="W208" s="221"/>
      <c r="X208" s="221"/>
      <c r="Y208" s="221"/>
      <c r="Z208" s="221"/>
      <c r="AA208" s="221"/>
      <c r="AB208" s="221"/>
      <c r="AC208" s="221"/>
      <c r="AD208" s="221"/>
      <c r="AE208" s="221"/>
      <c r="AF208" s="221"/>
    </row>
    <row r="209" spans="17:32" ht="12.75">
      <c r="Q209" s="221"/>
      <c r="R209" s="221"/>
      <c r="S209" s="221"/>
      <c r="T209" s="221"/>
      <c r="U209" s="221"/>
      <c r="V209" s="221"/>
      <c r="W209" s="221"/>
      <c r="X209" s="221"/>
      <c r="Y209" s="221"/>
      <c r="Z209" s="221"/>
      <c r="AA209" s="221"/>
      <c r="AB209" s="221"/>
      <c r="AC209" s="221"/>
      <c r="AD209" s="221"/>
      <c r="AE209" s="221"/>
      <c r="AF209" s="221"/>
    </row>
    <row r="210" spans="17:32" ht="12.75">
      <c r="Q210" s="221"/>
      <c r="R210" s="221"/>
      <c r="S210" s="221"/>
      <c r="T210" s="221"/>
      <c r="U210" s="221"/>
      <c r="V210" s="221"/>
      <c r="W210" s="221"/>
      <c r="X210" s="221"/>
      <c r="Y210" s="221"/>
      <c r="Z210" s="221"/>
      <c r="AA210" s="221"/>
      <c r="AB210" s="221"/>
      <c r="AC210" s="221"/>
      <c r="AD210" s="221"/>
      <c r="AE210" s="221"/>
      <c r="AF210" s="221"/>
    </row>
    <row r="211" spans="17:32" ht="12.75">
      <c r="Q211" s="221"/>
      <c r="R211" s="221"/>
      <c r="S211" s="221"/>
      <c r="T211" s="221"/>
      <c r="U211" s="221"/>
      <c r="V211" s="221"/>
      <c r="W211" s="221"/>
      <c r="X211" s="221"/>
      <c r="Y211" s="221"/>
      <c r="Z211" s="221"/>
      <c r="AA211" s="221"/>
      <c r="AB211" s="221"/>
      <c r="AC211" s="221"/>
      <c r="AD211" s="221"/>
      <c r="AE211" s="221"/>
      <c r="AF211" s="221"/>
    </row>
  </sheetData>
  <sheetProtection/>
  <mergeCells count="23">
    <mergeCell ref="B31:C31"/>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64" right="0.24" top="0.83" bottom="0.43" header="0.65" footer="0.22"/>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I47"/>
  <sheetViews>
    <sheetView workbookViewId="0" topLeftCell="A10">
      <selection activeCell="A37" sqref="A37:C37"/>
    </sheetView>
  </sheetViews>
  <sheetFormatPr defaultColWidth="9.140625" defaultRowHeight="12.75"/>
  <cols>
    <col min="1" max="1" width="5.140625" style="71" customWidth="1"/>
    <col min="2" max="2" width="10.140625" style="71" customWidth="1"/>
    <col min="3" max="3" width="30.00390625" style="71" customWidth="1"/>
    <col min="4" max="4" width="13.140625" style="71" customWidth="1"/>
    <col min="5" max="5" width="11.421875" style="71" customWidth="1"/>
    <col min="6" max="6" width="13.00390625" style="71" customWidth="1"/>
    <col min="7" max="7" width="14.7109375" style="71" customWidth="1"/>
    <col min="8" max="8" width="12.00390625" style="71" customWidth="1"/>
    <col min="9" max="9" width="11.28125" style="71" customWidth="1"/>
    <col min="10" max="16384" width="9.140625" style="71" customWidth="1"/>
  </cols>
  <sheetData>
    <row r="1" spans="1:9" s="72" customFormat="1" ht="12.75">
      <c r="A1" s="71"/>
      <c r="F1" s="73"/>
      <c r="G1" s="73"/>
      <c r="H1" s="73"/>
      <c r="I1" s="73"/>
    </row>
    <row r="2" spans="1:9" s="72" customFormat="1" ht="20.25">
      <c r="A2" s="701" t="s">
        <v>1471</v>
      </c>
      <c r="B2" s="701"/>
      <c r="C2" s="701"/>
      <c r="D2" s="701"/>
      <c r="E2" s="701"/>
      <c r="F2" s="701"/>
      <c r="G2" s="701"/>
      <c r="H2" s="701"/>
      <c r="I2" s="73"/>
    </row>
    <row r="3" spans="1:9" s="72" customFormat="1" ht="15">
      <c r="A3" s="702" t="s">
        <v>971</v>
      </c>
      <c r="B3" s="702"/>
      <c r="C3" s="702"/>
      <c r="D3" s="702"/>
      <c r="E3" s="702"/>
      <c r="F3" s="702"/>
      <c r="G3" s="702"/>
      <c r="H3" s="702"/>
      <c r="I3" s="73"/>
    </row>
    <row r="4" spans="1:9" s="72" customFormat="1" ht="12.75">
      <c r="A4" s="9"/>
      <c r="B4" s="74"/>
      <c r="C4" s="74"/>
      <c r="D4" s="74"/>
      <c r="E4" s="74"/>
      <c r="F4" s="75"/>
      <c r="G4" s="75"/>
      <c r="H4" s="75"/>
      <c r="I4" s="73"/>
    </row>
    <row r="5" spans="1:9" ht="12.75">
      <c r="A5" s="7" t="s">
        <v>1472</v>
      </c>
      <c r="D5" s="71" t="s">
        <v>951</v>
      </c>
      <c r="E5" s="9"/>
      <c r="F5" s="9"/>
      <c r="G5" s="9"/>
      <c r="H5" s="9"/>
      <c r="I5" s="8"/>
    </row>
    <row r="6" spans="1:9" ht="12.75">
      <c r="A6" s="7" t="s">
        <v>949</v>
      </c>
      <c r="D6" s="71" t="s">
        <v>950</v>
      </c>
      <c r="E6" s="9"/>
      <c r="F6" s="9"/>
      <c r="G6" s="9"/>
      <c r="H6" s="9"/>
      <c r="I6" s="8"/>
    </row>
    <row r="7" spans="1:9" ht="12.75">
      <c r="A7" s="703" t="s">
        <v>1473</v>
      </c>
      <c r="B7" s="703"/>
      <c r="C7" s="703"/>
      <c r="D7" s="71" t="s">
        <v>952</v>
      </c>
      <c r="E7" s="9"/>
      <c r="F7" s="9"/>
      <c r="G7" s="9"/>
      <c r="H7" s="9"/>
      <c r="I7" s="8"/>
    </row>
    <row r="8" spans="1:9" ht="12.75">
      <c r="A8" s="703" t="s">
        <v>1474</v>
      </c>
      <c r="B8" s="703"/>
      <c r="C8" s="703"/>
      <c r="D8" s="71" t="s">
        <v>953</v>
      </c>
      <c r="E8" s="9"/>
      <c r="F8" s="9"/>
      <c r="G8" s="9"/>
      <c r="H8" s="9"/>
      <c r="I8" s="8"/>
    </row>
    <row r="9" spans="1:9" ht="12.75">
      <c r="A9" s="8" t="s">
        <v>1475</v>
      </c>
      <c r="B9" s="7"/>
      <c r="C9" s="7"/>
      <c r="D9" s="76">
        <v>183</v>
      </c>
      <c r="E9" s="10"/>
      <c r="F9" s="10"/>
      <c r="G9" s="10"/>
      <c r="H9" s="10"/>
      <c r="I9" s="8"/>
    </row>
    <row r="10" spans="1:8" ht="12.75">
      <c r="A10" s="10"/>
      <c r="B10" s="10"/>
      <c r="C10" s="10"/>
      <c r="D10" s="10"/>
      <c r="E10" s="10"/>
      <c r="F10" s="10"/>
      <c r="G10" s="77"/>
      <c r="H10" s="77"/>
    </row>
    <row r="11" spans="1:8" ht="12.75">
      <c r="A11" s="10"/>
      <c r="B11" s="10"/>
      <c r="C11" s="10" t="s">
        <v>1476</v>
      </c>
      <c r="D11" s="78">
        <f>D37</f>
        <v>0</v>
      </c>
      <c r="E11" s="10"/>
      <c r="F11" s="10"/>
      <c r="G11" s="77"/>
      <c r="H11" s="77"/>
    </row>
    <row r="12" spans="1:8" ht="12.75">
      <c r="A12" s="10"/>
      <c r="B12" s="10"/>
      <c r="C12" s="10" t="s">
        <v>1477</v>
      </c>
      <c r="D12" s="78">
        <f>H32</f>
        <v>0</v>
      </c>
      <c r="E12" s="10"/>
      <c r="F12" s="10"/>
      <c r="G12" s="77"/>
      <c r="H12" s="77"/>
    </row>
    <row r="13" spans="1:8" ht="12.75">
      <c r="A13" s="10"/>
      <c r="B13" s="10"/>
      <c r="C13" s="79"/>
      <c r="D13" s="10"/>
      <c r="E13" s="10"/>
      <c r="F13" s="10"/>
      <c r="G13" s="77"/>
      <c r="H13" s="77"/>
    </row>
    <row r="14" spans="1:8" s="72" customFormat="1" ht="12.75">
      <c r="A14" s="9"/>
      <c r="B14" s="74"/>
      <c r="C14" s="695" t="s">
        <v>2190</v>
      </c>
      <c r="D14" s="9"/>
      <c r="E14" s="9"/>
      <c r="F14" s="75"/>
      <c r="G14" s="75"/>
      <c r="H14" s="75"/>
    </row>
    <row r="15" spans="1:8" ht="12.75">
      <c r="A15" s="10"/>
      <c r="B15" s="10"/>
      <c r="C15" s="10"/>
      <c r="D15" s="10"/>
      <c r="E15" s="10"/>
      <c r="F15" s="10"/>
      <c r="G15" s="77"/>
      <c r="H15" s="77"/>
    </row>
    <row r="16" spans="1:8" ht="14.25">
      <c r="A16" s="706" t="s">
        <v>965</v>
      </c>
      <c r="B16" s="706" t="s">
        <v>966</v>
      </c>
      <c r="C16" s="706" t="s">
        <v>1478</v>
      </c>
      <c r="D16" s="706" t="s">
        <v>1479</v>
      </c>
      <c r="E16" s="706" t="s">
        <v>1480</v>
      </c>
      <c r="F16" s="706"/>
      <c r="G16" s="706"/>
      <c r="H16" s="726" t="s">
        <v>1481</v>
      </c>
    </row>
    <row r="17" spans="1:8" ht="33" customHeight="1">
      <c r="A17" s="706"/>
      <c r="B17" s="706"/>
      <c r="C17" s="726"/>
      <c r="D17" s="706"/>
      <c r="E17" s="80" t="s">
        <v>1482</v>
      </c>
      <c r="F17" s="80" t="s">
        <v>1483</v>
      </c>
      <c r="G17" s="81" t="s">
        <v>1484</v>
      </c>
      <c r="H17" s="727"/>
    </row>
    <row r="18" spans="1:8" ht="15" customHeight="1">
      <c r="A18" s="82">
        <v>1</v>
      </c>
      <c r="B18" s="83" t="s">
        <v>1485</v>
      </c>
      <c r="C18" s="84" t="s">
        <v>1486</v>
      </c>
      <c r="D18" s="85"/>
      <c r="E18" s="86"/>
      <c r="F18" s="86"/>
      <c r="G18" s="86"/>
      <c r="H18" s="86"/>
    </row>
    <row r="19" spans="1:8" ht="13.5" customHeight="1">
      <c r="A19" s="91">
        <v>2</v>
      </c>
      <c r="B19" s="88" t="s">
        <v>1487</v>
      </c>
      <c r="C19" s="92" t="s">
        <v>1489</v>
      </c>
      <c r="D19" s="93"/>
      <c r="E19" s="94"/>
      <c r="F19" s="94"/>
      <c r="G19" s="94"/>
      <c r="H19" s="94"/>
    </row>
    <row r="20" spans="1:8" ht="14.25">
      <c r="A20" s="91">
        <v>3</v>
      </c>
      <c r="B20" s="88" t="s">
        <v>1488</v>
      </c>
      <c r="C20" s="92" t="s">
        <v>1493</v>
      </c>
      <c r="D20" s="93"/>
      <c r="E20" s="94"/>
      <c r="F20" s="94"/>
      <c r="G20" s="94"/>
      <c r="H20" s="94"/>
    </row>
    <row r="21" spans="1:8" ht="14.25">
      <c r="A21" s="91">
        <v>4</v>
      </c>
      <c r="B21" s="88" t="s">
        <v>1490</v>
      </c>
      <c r="C21" s="92" t="s">
        <v>1495</v>
      </c>
      <c r="D21" s="93"/>
      <c r="E21" s="94"/>
      <c r="F21" s="94"/>
      <c r="G21" s="94"/>
      <c r="H21" s="94"/>
    </row>
    <row r="22" spans="1:8" ht="14.25" customHeight="1">
      <c r="A22" s="91">
        <v>5</v>
      </c>
      <c r="B22" s="88" t="s">
        <v>1491</v>
      </c>
      <c r="C22" s="92" t="s">
        <v>1756</v>
      </c>
      <c r="D22" s="93"/>
      <c r="E22" s="94"/>
      <c r="F22" s="94"/>
      <c r="G22" s="94"/>
      <c r="H22" s="94"/>
    </row>
    <row r="23" spans="1:8" ht="14.25" customHeight="1">
      <c r="A23" s="91">
        <v>6</v>
      </c>
      <c r="B23" s="88" t="s">
        <v>1492</v>
      </c>
      <c r="C23" s="89" t="s">
        <v>1500</v>
      </c>
      <c r="D23" s="93"/>
      <c r="E23" s="90"/>
      <c r="F23" s="90"/>
      <c r="G23" s="90"/>
      <c r="H23" s="90"/>
    </row>
    <row r="24" spans="1:8" ht="13.5" customHeight="1">
      <c r="A24" s="91">
        <v>7</v>
      </c>
      <c r="B24" s="88" t="s">
        <v>1494</v>
      </c>
      <c r="C24" s="92" t="s">
        <v>1502</v>
      </c>
      <c r="D24" s="93"/>
      <c r="E24" s="94"/>
      <c r="F24" s="94"/>
      <c r="G24" s="94"/>
      <c r="H24" s="94"/>
    </row>
    <row r="25" spans="1:8" ht="14.25">
      <c r="A25" s="91">
        <v>8</v>
      </c>
      <c r="B25" s="88" t="s">
        <v>1496</v>
      </c>
      <c r="C25" s="92" t="s">
        <v>1504</v>
      </c>
      <c r="D25" s="93"/>
      <c r="E25" s="94"/>
      <c r="F25" s="94"/>
      <c r="G25" s="94"/>
      <c r="H25" s="94"/>
    </row>
    <row r="26" spans="1:8" ht="14.25">
      <c r="A26" s="91">
        <v>9</v>
      </c>
      <c r="B26" s="88" t="s">
        <v>1497</v>
      </c>
      <c r="C26" s="92" t="s">
        <v>1506</v>
      </c>
      <c r="D26" s="93"/>
      <c r="E26" s="94"/>
      <c r="F26" s="94"/>
      <c r="G26" s="94"/>
      <c r="H26" s="94"/>
    </row>
    <row r="27" spans="1:8" ht="14.25">
      <c r="A27" s="91">
        <v>10</v>
      </c>
      <c r="B27" s="88" t="s">
        <v>1501</v>
      </c>
      <c r="C27" s="92" t="s">
        <v>1508</v>
      </c>
      <c r="D27" s="93"/>
      <c r="E27" s="94"/>
      <c r="F27" s="94"/>
      <c r="G27" s="94"/>
      <c r="H27" s="94"/>
    </row>
    <row r="28" spans="1:8" ht="14.25" customHeight="1">
      <c r="A28" s="91">
        <v>11</v>
      </c>
      <c r="B28" s="88" t="s">
        <v>1503</v>
      </c>
      <c r="C28" s="89" t="s">
        <v>1510</v>
      </c>
      <c r="D28" s="93"/>
      <c r="E28" s="90"/>
      <c r="F28" s="90"/>
      <c r="G28" s="90"/>
      <c r="H28" s="90"/>
    </row>
    <row r="29" spans="1:8" ht="13.5" customHeight="1">
      <c r="A29" s="91">
        <v>12</v>
      </c>
      <c r="B29" s="88" t="s">
        <v>1505</v>
      </c>
      <c r="C29" s="92" t="s">
        <v>1511</v>
      </c>
      <c r="D29" s="93"/>
      <c r="E29" s="94"/>
      <c r="F29" s="94"/>
      <c r="G29" s="94"/>
      <c r="H29" s="94"/>
    </row>
    <row r="30" spans="1:8" ht="14.25">
      <c r="A30" s="91">
        <v>13</v>
      </c>
      <c r="B30" s="88" t="s">
        <v>1507</v>
      </c>
      <c r="C30" s="92" t="s">
        <v>1512</v>
      </c>
      <c r="D30" s="93"/>
      <c r="E30" s="94"/>
      <c r="F30" s="94"/>
      <c r="G30" s="94"/>
      <c r="H30" s="94"/>
    </row>
    <row r="31" spans="1:8" ht="15" thickBot="1">
      <c r="A31" s="91">
        <v>14</v>
      </c>
      <c r="B31" s="88" t="s">
        <v>1509</v>
      </c>
      <c r="C31" s="92" t="s">
        <v>1513</v>
      </c>
      <c r="D31" s="93"/>
      <c r="E31" s="94"/>
      <c r="F31" s="94"/>
      <c r="G31" s="94"/>
      <c r="H31" s="94"/>
    </row>
    <row r="32" spans="1:8" ht="16.5" thickBot="1" thickTop="1">
      <c r="A32" s="728" t="s">
        <v>1514</v>
      </c>
      <c r="B32" s="704"/>
      <c r="C32" s="705"/>
      <c r="D32" s="95">
        <f>SUM(D18:D31)</f>
        <v>0</v>
      </c>
      <c r="E32" s="95">
        <f>SUM(E18:E31)</f>
        <v>0</v>
      </c>
      <c r="F32" s="95">
        <f>SUM(F18:F31)</f>
        <v>0</v>
      </c>
      <c r="G32" s="95">
        <f>SUM(G18:G31)</f>
        <v>0</v>
      </c>
      <c r="H32" s="95">
        <f>SUM(H18:H31)</f>
        <v>0</v>
      </c>
    </row>
    <row r="33" spans="1:8" ht="15.75" thickTop="1">
      <c r="A33" s="698" t="s">
        <v>2186</v>
      </c>
      <c r="B33" s="699"/>
      <c r="C33" s="700"/>
      <c r="D33" s="96">
        <f>ROUND(D32*0.1,2)</f>
        <v>0</v>
      </c>
      <c r="E33" s="97"/>
      <c r="F33" s="97"/>
      <c r="G33" s="97"/>
      <c r="H33" s="98"/>
    </row>
    <row r="34" spans="1:8" ht="15">
      <c r="A34" s="717" t="s">
        <v>2187</v>
      </c>
      <c r="B34" s="718"/>
      <c r="C34" s="719"/>
      <c r="D34" s="99">
        <f>ROUND(D33*0.03,2)</f>
        <v>0</v>
      </c>
      <c r="E34" s="97"/>
      <c r="F34" s="97"/>
      <c r="G34" s="97"/>
      <c r="H34" s="98"/>
    </row>
    <row r="35" spans="1:8" ht="15">
      <c r="A35" s="720" t="s">
        <v>2188</v>
      </c>
      <c r="B35" s="721"/>
      <c r="C35" s="722"/>
      <c r="D35" s="96">
        <f>ROUND(D32*0.03,2)</f>
        <v>0</v>
      </c>
      <c r="E35" s="97"/>
      <c r="F35" s="97"/>
      <c r="G35" s="97"/>
      <c r="H35" s="98"/>
    </row>
    <row r="36" spans="1:8" ht="15">
      <c r="A36" s="720" t="s">
        <v>1515</v>
      </c>
      <c r="B36" s="721"/>
      <c r="C36" s="722"/>
      <c r="D36" s="96">
        <f>ROUND(E32*0.2409,2)</f>
        <v>0</v>
      </c>
      <c r="E36" s="97"/>
      <c r="F36" s="97"/>
      <c r="G36" s="97"/>
      <c r="H36" s="98"/>
    </row>
    <row r="37" spans="1:8" ht="21.75" customHeight="1">
      <c r="A37" s="723" t="s">
        <v>575</v>
      </c>
      <c r="B37" s="724"/>
      <c r="C37" s="725"/>
      <c r="D37" s="97">
        <f>D32+D33+D35+D36</f>
        <v>0</v>
      </c>
      <c r="E37" s="97"/>
      <c r="F37" s="97"/>
      <c r="G37" s="97"/>
      <c r="H37" s="98"/>
    </row>
    <row r="38" spans="1:8" ht="21.75" customHeight="1">
      <c r="A38" s="100"/>
      <c r="B38" s="100"/>
      <c r="C38" s="100"/>
      <c r="D38" s="101"/>
      <c r="E38" s="101"/>
      <c r="F38" s="101"/>
      <c r="G38" s="101"/>
      <c r="H38" s="101"/>
    </row>
    <row r="39" spans="1:8" ht="12.75">
      <c r="A39" s="695" t="s">
        <v>2189</v>
      </c>
      <c r="B39" s="9"/>
      <c r="C39" s="102"/>
      <c r="D39" s="77"/>
      <c r="E39" s="9" t="s">
        <v>1516</v>
      </c>
      <c r="F39" s="102"/>
      <c r="G39" s="102"/>
      <c r="H39" s="77"/>
    </row>
    <row r="40" spans="1:8" ht="12.75">
      <c r="A40" s="10"/>
      <c r="B40" s="10"/>
      <c r="C40" s="9"/>
      <c r="D40" s="9"/>
      <c r="E40" s="9"/>
      <c r="F40" s="9"/>
      <c r="G40" s="103"/>
      <c r="H40" s="103"/>
    </row>
    <row r="41" spans="1:8" ht="9.75" customHeight="1">
      <c r="A41" s="10"/>
      <c r="B41" s="10"/>
      <c r="C41" s="9"/>
      <c r="D41" s="9"/>
      <c r="E41" s="9"/>
      <c r="F41" s="9"/>
      <c r="G41" s="9"/>
      <c r="H41" s="9"/>
    </row>
    <row r="42" spans="1:8" ht="12.75">
      <c r="A42" s="9"/>
      <c r="B42" s="9"/>
      <c r="C42" s="9"/>
      <c r="D42" s="9"/>
      <c r="E42" s="9"/>
      <c r="F42" s="9"/>
      <c r="G42" s="9"/>
      <c r="H42" s="9"/>
    </row>
    <row r="43" spans="1:8" ht="12.75">
      <c r="A43" s="9"/>
      <c r="B43" s="9"/>
      <c r="C43" s="9"/>
      <c r="D43" s="9"/>
      <c r="E43" s="9"/>
      <c r="F43" s="9"/>
      <c r="G43" s="9"/>
      <c r="H43" s="9"/>
    </row>
    <row r="44" spans="1:8" ht="12.75" hidden="1">
      <c r="A44" s="10"/>
      <c r="B44" s="10"/>
      <c r="C44" s="9"/>
      <c r="D44" s="9"/>
      <c r="E44" s="9"/>
      <c r="F44" s="9"/>
      <c r="G44" s="9"/>
      <c r="H44" s="9"/>
    </row>
    <row r="45" spans="1:8" ht="12.75" hidden="1">
      <c r="A45" s="9"/>
      <c r="B45" s="9"/>
      <c r="C45" s="9"/>
      <c r="D45" s="9"/>
      <c r="E45" s="9"/>
      <c r="F45" s="9"/>
      <c r="G45" s="9"/>
      <c r="H45" s="9"/>
    </row>
    <row r="46" spans="1:8" s="72" customFormat="1" ht="12.75">
      <c r="A46" s="716" t="s">
        <v>1517</v>
      </c>
      <c r="B46" s="716"/>
      <c r="C46" s="102"/>
      <c r="D46" s="104"/>
      <c r="E46" s="104"/>
      <c r="F46" s="75"/>
      <c r="G46" s="75"/>
      <c r="H46" s="75"/>
    </row>
    <row r="47" spans="1:8" ht="12.75">
      <c r="A47" s="9"/>
      <c r="B47" s="9"/>
      <c r="C47" s="9"/>
      <c r="D47" s="9"/>
      <c r="E47" s="9"/>
      <c r="F47" s="9"/>
      <c r="G47" s="9"/>
      <c r="H47" s="9"/>
    </row>
  </sheetData>
  <sheetProtection/>
  <mergeCells count="17">
    <mergeCell ref="A2:H2"/>
    <mergeCell ref="A3:H3"/>
    <mergeCell ref="A7:C7"/>
    <mergeCell ref="A8:C8"/>
    <mergeCell ref="H16:H17"/>
    <mergeCell ref="A32:C32"/>
    <mergeCell ref="E16:G16"/>
    <mergeCell ref="A33:C33"/>
    <mergeCell ref="A16:A17"/>
    <mergeCell ref="B16:B17"/>
    <mergeCell ref="C16:C17"/>
    <mergeCell ref="D16:D17"/>
    <mergeCell ref="A46:B46"/>
    <mergeCell ref="A34:C34"/>
    <mergeCell ref="A35:C35"/>
    <mergeCell ref="A36:C36"/>
    <mergeCell ref="A37:C37"/>
  </mergeCells>
  <printOptions/>
  <pageMargins left="0.48" right="0.17" top="0.73" bottom="1" header="0.5" footer="0.5"/>
  <pageSetup horizontalDpi="600" verticalDpi="600" orientation="portrait" paperSize="9" scale="90"/>
</worksheet>
</file>

<file path=xl/worksheets/sheet30.xml><?xml version="1.0" encoding="utf-8"?>
<worksheet xmlns="http://schemas.openxmlformats.org/spreadsheetml/2006/main" xmlns:r="http://schemas.openxmlformats.org/officeDocument/2006/relationships">
  <sheetPr>
    <tabColor indexed="13"/>
  </sheetPr>
  <dimension ref="A1:AF235"/>
  <sheetViews>
    <sheetView zoomScale="90" zoomScaleNormal="90" workbookViewId="0" topLeftCell="A1">
      <selection activeCell="B5" sqref="B5"/>
    </sheetView>
  </sheetViews>
  <sheetFormatPr defaultColWidth="9.140625" defaultRowHeight="12.75"/>
  <cols>
    <col min="1" max="1" width="4.421875" style="220" customWidth="1"/>
    <col min="2" max="2" width="9.140625" style="220" customWidth="1"/>
    <col min="3" max="3" width="35.140625" style="220" customWidth="1"/>
    <col min="4" max="4" width="6.421875" style="220" customWidth="1"/>
    <col min="5" max="5" width="7.421875" style="220" customWidth="1"/>
    <col min="6" max="6" width="6.140625" style="220" customWidth="1"/>
    <col min="7" max="7" width="7.140625" style="220" customWidth="1"/>
    <col min="8" max="8" width="6.421875" style="220" customWidth="1"/>
    <col min="9" max="9" width="7.140625" style="220" customWidth="1"/>
    <col min="10" max="10" width="8.140625" style="220" customWidth="1"/>
    <col min="11" max="11" width="9.28125" style="220" bestFit="1" customWidth="1"/>
    <col min="12" max="12" width="9.28125" style="220" customWidth="1"/>
    <col min="13" max="13" width="10.421875" style="220" bestFit="1" customWidth="1"/>
    <col min="14" max="14" width="10.00390625" style="220" customWidth="1"/>
    <col min="15" max="15" width="10.140625" style="220" customWidth="1"/>
    <col min="16" max="16" width="11.28125" style="220" customWidth="1"/>
    <col min="17" max="16384" width="9.140625" style="220" customWidth="1"/>
  </cols>
  <sheetData>
    <row r="1" s="210" customFormat="1" ht="15">
      <c r="A1" s="208" t="s">
        <v>1622</v>
      </c>
    </row>
    <row r="2" s="210" customFormat="1" ht="15">
      <c r="A2" s="208" t="s">
        <v>947</v>
      </c>
    </row>
    <row r="3" spans="1:16" s="304" customFormat="1" ht="14.25">
      <c r="A3" s="782" t="s">
        <v>1401</v>
      </c>
      <c r="B3" s="782"/>
      <c r="C3" s="782"/>
      <c r="D3" s="782"/>
      <c r="E3" s="782"/>
      <c r="F3" s="782"/>
      <c r="G3" s="782"/>
      <c r="H3" s="782"/>
      <c r="I3" s="782"/>
      <c r="J3" s="782"/>
      <c r="K3" s="782"/>
      <c r="L3" s="782"/>
      <c r="M3" s="782"/>
      <c r="N3" s="782"/>
      <c r="O3" s="782"/>
      <c r="P3" s="782"/>
    </row>
    <row r="4" spans="1:16" s="304" customFormat="1" ht="15">
      <c r="A4" s="783" t="s">
        <v>238</v>
      </c>
      <c r="B4" s="783"/>
      <c r="C4" s="783"/>
      <c r="D4" s="783"/>
      <c r="E4" s="783"/>
      <c r="F4" s="783"/>
      <c r="G4" s="783"/>
      <c r="H4" s="783"/>
      <c r="I4" s="783"/>
      <c r="J4" s="783"/>
      <c r="K4" s="783"/>
      <c r="L4" s="783"/>
      <c r="M4" s="783"/>
      <c r="N4" s="783"/>
      <c r="O4" s="783"/>
      <c r="P4" s="783"/>
    </row>
    <row r="5" s="210" customFormat="1" ht="15">
      <c r="P5" s="211"/>
    </row>
    <row r="6" spans="9:16" s="210" customFormat="1" ht="15">
      <c r="I6" s="212"/>
      <c r="J6" s="212"/>
      <c r="K6" s="760" t="s">
        <v>940</v>
      </c>
      <c r="L6" s="760"/>
      <c r="M6" s="760"/>
      <c r="N6" s="760"/>
      <c r="O6" s="761">
        <f>P55</f>
        <v>0</v>
      </c>
      <c r="P6" s="761"/>
    </row>
    <row r="7" spans="9:16" s="210" customFormat="1" ht="13.5" customHeight="1">
      <c r="I7" s="212"/>
      <c r="J7" s="213"/>
      <c r="K7" s="211"/>
      <c r="L7" s="214"/>
      <c r="M7" s="215"/>
      <c r="N7" s="213"/>
      <c r="O7" s="213"/>
      <c r="P7" s="215"/>
    </row>
    <row r="8" spans="1:16" s="212" customFormat="1" ht="15">
      <c r="A8" s="212" t="s">
        <v>2182</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226"/>
      <c r="B18" s="227"/>
      <c r="C18" s="236" t="s">
        <v>1399</v>
      </c>
      <c r="D18" s="227"/>
      <c r="E18" s="227"/>
      <c r="F18" s="183"/>
      <c r="G18" s="183"/>
      <c r="H18" s="183"/>
      <c r="I18" s="183"/>
      <c r="J18" s="183"/>
      <c r="K18" s="230"/>
      <c r="L18" s="183"/>
      <c r="M18" s="183"/>
      <c r="N18" s="183"/>
      <c r="O18" s="183"/>
      <c r="P18" s="231"/>
    </row>
    <row r="19" spans="1:16" s="232" customFormat="1" ht="18" customHeight="1">
      <c r="A19" s="226">
        <v>1</v>
      </c>
      <c r="B19" s="227" t="s">
        <v>1740</v>
      </c>
      <c r="C19" s="233" t="s">
        <v>1390</v>
      </c>
      <c r="D19" s="227" t="s">
        <v>249</v>
      </c>
      <c r="E19" s="315">
        <v>633.8</v>
      </c>
      <c r="F19" s="183"/>
      <c r="G19" s="183"/>
      <c r="H19" s="183"/>
      <c r="I19" s="183"/>
      <c r="J19" s="183"/>
      <c r="K19" s="230"/>
      <c r="L19" s="183"/>
      <c r="M19" s="183"/>
      <c r="N19" s="183"/>
      <c r="O19" s="183"/>
      <c r="P19" s="231"/>
    </row>
    <row r="20" spans="1:16" s="232" customFormat="1" ht="18" customHeight="1">
      <c r="A20" s="226"/>
      <c r="B20" s="227"/>
      <c r="C20" s="233" t="s">
        <v>2430</v>
      </c>
      <c r="D20" s="227" t="s">
        <v>127</v>
      </c>
      <c r="E20" s="316">
        <f>E19*1.1</f>
        <v>697.18</v>
      </c>
      <c r="F20" s="183"/>
      <c r="G20" s="183"/>
      <c r="H20" s="183"/>
      <c r="I20" s="183"/>
      <c r="J20" s="183"/>
      <c r="K20" s="230"/>
      <c r="L20" s="183"/>
      <c r="M20" s="183"/>
      <c r="N20" s="183"/>
      <c r="O20" s="183"/>
      <c r="P20" s="231"/>
    </row>
    <row r="21" spans="1:16" s="232" customFormat="1" ht="18" customHeight="1">
      <c r="A21" s="226">
        <v>2</v>
      </c>
      <c r="B21" s="264" t="s">
        <v>128</v>
      </c>
      <c r="C21" s="233" t="s">
        <v>2431</v>
      </c>
      <c r="D21" s="227" t="s">
        <v>257</v>
      </c>
      <c r="E21" s="316">
        <v>6.97</v>
      </c>
      <c r="F21" s="183"/>
      <c r="G21" s="183"/>
      <c r="H21" s="183"/>
      <c r="I21" s="183"/>
      <c r="J21" s="183"/>
      <c r="K21" s="230"/>
      <c r="L21" s="183"/>
      <c r="M21" s="183"/>
      <c r="N21" s="183"/>
      <c r="O21" s="183"/>
      <c r="P21" s="231"/>
    </row>
    <row r="22" spans="1:16" s="232" customFormat="1" ht="18" customHeight="1">
      <c r="A22" s="226">
        <v>3</v>
      </c>
      <c r="B22" s="227" t="s">
        <v>1741</v>
      </c>
      <c r="C22" s="233" t="s">
        <v>1742</v>
      </c>
      <c r="D22" s="227"/>
      <c r="E22" s="315"/>
      <c r="F22" s="183"/>
      <c r="G22" s="183"/>
      <c r="H22" s="183"/>
      <c r="I22" s="183"/>
      <c r="J22" s="183"/>
      <c r="K22" s="230"/>
      <c r="L22" s="183"/>
      <c r="M22" s="183"/>
      <c r="N22" s="183"/>
      <c r="O22" s="183"/>
      <c r="P22" s="231"/>
    </row>
    <row r="23" spans="1:16" s="232" customFormat="1" ht="18" customHeight="1">
      <c r="A23" s="226"/>
      <c r="B23" s="227"/>
      <c r="C23" s="233" t="s">
        <v>221</v>
      </c>
      <c r="D23" s="227" t="s">
        <v>1620</v>
      </c>
      <c r="E23" s="315">
        <v>31.69</v>
      </c>
      <c r="F23" s="183"/>
      <c r="G23" s="183"/>
      <c r="H23" s="234"/>
      <c r="I23" s="183"/>
      <c r="J23" s="183"/>
      <c r="K23" s="230"/>
      <c r="L23" s="183"/>
      <c r="M23" s="183"/>
      <c r="N23" s="183"/>
      <c r="O23" s="183"/>
      <c r="P23" s="231"/>
    </row>
    <row r="24" spans="1:16" s="232" customFormat="1" ht="18" customHeight="1">
      <c r="A24" s="226"/>
      <c r="B24" s="227"/>
      <c r="C24" s="233" t="s">
        <v>2377</v>
      </c>
      <c r="D24" s="227" t="s">
        <v>249</v>
      </c>
      <c r="E24" s="324">
        <v>697.2</v>
      </c>
      <c r="F24" s="183"/>
      <c r="G24" s="183"/>
      <c r="H24" s="183"/>
      <c r="I24" s="183"/>
      <c r="J24" s="183"/>
      <c r="K24" s="230"/>
      <c r="L24" s="183"/>
      <c r="M24" s="183"/>
      <c r="N24" s="234"/>
      <c r="O24" s="183"/>
      <c r="P24" s="231"/>
    </row>
    <row r="25" spans="1:16" s="232" customFormat="1" ht="18" customHeight="1">
      <c r="A25" s="226">
        <v>4</v>
      </c>
      <c r="B25" s="227" t="s">
        <v>1741</v>
      </c>
      <c r="C25" s="233" t="s">
        <v>1743</v>
      </c>
      <c r="D25" s="227" t="s">
        <v>1620</v>
      </c>
      <c r="E25" s="315">
        <v>6.36</v>
      </c>
      <c r="F25" s="183"/>
      <c r="G25" s="183"/>
      <c r="H25" s="234"/>
      <c r="I25" s="183"/>
      <c r="J25" s="183"/>
      <c r="K25" s="230"/>
      <c r="L25" s="183"/>
      <c r="M25" s="183"/>
      <c r="N25" s="183"/>
      <c r="O25" s="183"/>
      <c r="P25" s="231"/>
    </row>
    <row r="26" spans="1:16" s="232" customFormat="1" ht="18" customHeight="1">
      <c r="A26" s="226"/>
      <c r="B26" s="227"/>
      <c r="C26" s="233" t="s">
        <v>2377</v>
      </c>
      <c r="D26" s="227" t="s">
        <v>249</v>
      </c>
      <c r="E26" s="324">
        <v>104.9</v>
      </c>
      <c r="F26" s="183"/>
      <c r="G26" s="183"/>
      <c r="H26" s="183"/>
      <c r="I26" s="183"/>
      <c r="J26" s="183"/>
      <c r="K26" s="230"/>
      <c r="L26" s="183"/>
      <c r="M26" s="183"/>
      <c r="N26" s="234"/>
      <c r="O26" s="183"/>
      <c r="P26" s="231"/>
    </row>
    <row r="27" spans="1:16" s="232" customFormat="1" ht="18" customHeight="1">
      <c r="A27" s="226">
        <v>5</v>
      </c>
      <c r="B27" s="227" t="s">
        <v>2365</v>
      </c>
      <c r="C27" s="233" t="s">
        <v>1744</v>
      </c>
      <c r="D27" s="227" t="s">
        <v>127</v>
      </c>
      <c r="E27" s="122">
        <v>190.25</v>
      </c>
      <c r="F27" s="183"/>
      <c r="G27" s="183"/>
      <c r="H27" s="183"/>
      <c r="I27" s="183"/>
      <c r="J27" s="183"/>
      <c r="K27" s="230"/>
      <c r="L27" s="183"/>
      <c r="M27" s="183"/>
      <c r="N27" s="183"/>
      <c r="O27" s="183"/>
      <c r="P27" s="231"/>
    </row>
    <row r="28" spans="1:16" s="232" customFormat="1" ht="18" customHeight="1">
      <c r="A28" s="226"/>
      <c r="B28" s="227"/>
      <c r="C28" s="233" t="s">
        <v>2430</v>
      </c>
      <c r="D28" s="227" t="s">
        <v>127</v>
      </c>
      <c r="E28" s="122">
        <v>209.3</v>
      </c>
      <c r="F28" s="183"/>
      <c r="G28" s="183"/>
      <c r="H28" s="183"/>
      <c r="I28" s="183"/>
      <c r="J28" s="183"/>
      <c r="K28" s="230"/>
      <c r="L28" s="183"/>
      <c r="M28" s="183"/>
      <c r="N28" s="183"/>
      <c r="O28" s="183"/>
      <c r="P28" s="231"/>
    </row>
    <row r="29" spans="1:16" s="232" customFormat="1" ht="18" customHeight="1">
      <c r="A29" s="226">
        <v>6</v>
      </c>
      <c r="B29" s="227" t="s">
        <v>1745</v>
      </c>
      <c r="C29" s="233" t="s">
        <v>1746</v>
      </c>
      <c r="D29" s="227"/>
      <c r="E29" s="122"/>
      <c r="F29" s="183"/>
      <c r="G29" s="183"/>
      <c r="H29" s="183"/>
      <c r="I29" s="183"/>
      <c r="J29" s="183"/>
      <c r="K29" s="230"/>
      <c r="L29" s="183"/>
      <c r="M29" s="183"/>
      <c r="N29" s="183"/>
      <c r="O29" s="183"/>
      <c r="P29" s="231"/>
    </row>
    <row r="30" spans="1:16" s="232" customFormat="1" ht="18" customHeight="1">
      <c r="A30" s="226"/>
      <c r="B30" s="227"/>
      <c r="C30" s="233" t="s">
        <v>221</v>
      </c>
      <c r="D30" s="227" t="s">
        <v>1610</v>
      </c>
      <c r="E30" s="143">
        <v>3805</v>
      </c>
      <c r="F30" s="183"/>
      <c r="G30" s="183"/>
      <c r="H30" s="183"/>
      <c r="I30" s="183"/>
      <c r="J30" s="183"/>
      <c r="K30" s="230"/>
      <c r="L30" s="183"/>
      <c r="M30" s="229"/>
      <c r="N30" s="183"/>
      <c r="O30" s="183"/>
      <c r="P30" s="231"/>
    </row>
    <row r="31" spans="1:16" s="232" customFormat="1" ht="18" customHeight="1">
      <c r="A31" s="226"/>
      <c r="B31" s="227"/>
      <c r="C31" s="233" t="s">
        <v>1391</v>
      </c>
      <c r="D31" s="227" t="s">
        <v>127</v>
      </c>
      <c r="E31" s="143">
        <v>3805</v>
      </c>
      <c r="F31" s="183"/>
      <c r="G31" s="183"/>
      <c r="H31" s="183"/>
      <c r="I31" s="124"/>
      <c r="J31" s="183"/>
      <c r="K31" s="230"/>
      <c r="L31" s="183"/>
      <c r="M31" s="183"/>
      <c r="N31" s="183"/>
      <c r="O31" s="183"/>
      <c r="P31" s="231"/>
    </row>
    <row r="32" spans="1:16" s="232" customFormat="1" ht="18" customHeight="1">
      <c r="A32" s="226"/>
      <c r="B32" s="227"/>
      <c r="C32" s="233" t="s">
        <v>2430</v>
      </c>
      <c r="D32" s="227" t="s">
        <v>249</v>
      </c>
      <c r="E32" s="143">
        <v>19</v>
      </c>
      <c r="F32" s="183"/>
      <c r="G32" s="183"/>
      <c r="H32" s="183"/>
      <c r="I32" s="183"/>
      <c r="J32" s="183"/>
      <c r="K32" s="230"/>
      <c r="L32" s="183"/>
      <c r="M32" s="183"/>
      <c r="N32" s="183"/>
      <c r="O32" s="183"/>
      <c r="P32" s="231"/>
    </row>
    <row r="33" spans="1:16" s="232" customFormat="1" ht="18" customHeight="1">
      <c r="A33" s="226">
        <v>7</v>
      </c>
      <c r="B33" s="264" t="s">
        <v>128</v>
      </c>
      <c r="C33" s="233" t="s">
        <v>2431</v>
      </c>
      <c r="D33" s="227" t="s">
        <v>257</v>
      </c>
      <c r="E33" s="154">
        <v>2.283</v>
      </c>
      <c r="F33" s="183"/>
      <c r="G33" s="183"/>
      <c r="H33" s="183"/>
      <c r="I33" s="183"/>
      <c r="J33" s="183"/>
      <c r="K33" s="230"/>
      <c r="L33" s="183"/>
      <c r="M33" s="183"/>
      <c r="N33" s="183"/>
      <c r="O33" s="183"/>
      <c r="P33" s="231"/>
    </row>
    <row r="34" spans="1:16" s="500" customFormat="1" ht="18" customHeight="1">
      <c r="A34" s="289"/>
      <c r="B34" s="498"/>
      <c r="C34" s="499" t="s">
        <v>1396</v>
      </c>
      <c r="D34" s="290"/>
      <c r="E34" s="316"/>
      <c r="F34" s="292"/>
      <c r="G34" s="292"/>
      <c r="H34" s="292"/>
      <c r="I34" s="292"/>
      <c r="J34" s="292"/>
      <c r="K34" s="294"/>
      <c r="L34" s="292"/>
      <c r="M34" s="292"/>
      <c r="N34" s="292"/>
      <c r="O34" s="292"/>
      <c r="P34" s="295"/>
    </row>
    <row r="35" spans="1:16" s="500" customFormat="1" ht="18" customHeight="1">
      <c r="A35" s="289">
        <v>8</v>
      </c>
      <c r="B35" s="290" t="s">
        <v>1740</v>
      </c>
      <c r="C35" s="291" t="s">
        <v>1389</v>
      </c>
      <c r="D35" s="290"/>
      <c r="E35" s="315"/>
      <c r="F35" s="292"/>
      <c r="G35" s="292"/>
      <c r="H35" s="292"/>
      <c r="I35" s="292"/>
      <c r="J35" s="292"/>
      <c r="K35" s="294"/>
      <c r="L35" s="292"/>
      <c r="M35" s="292"/>
      <c r="N35" s="292"/>
      <c r="O35" s="292"/>
      <c r="P35" s="295"/>
    </row>
    <row r="36" spans="1:16" s="500" customFormat="1" ht="18" customHeight="1">
      <c r="A36" s="647"/>
      <c r="B36" s="499"/>
      <c r="C36" s="648" t="s">
        <v>1392</v>
      </c>
      <c r="D36" s="499" t="s">
        <v>249</v>
      </c>
      <c r="E36" s="649">
        <v>44.1</v>
      </c>
      <c r="F36" s="555"/>
      <c r="G36" s="555"/>
      <c r="H36" s="555"/>
      <c r="I36" s="555"/>
      <c r="J36" s="555"/>
      <c r="K36" s="650"/>
      <c r="L36" s="555"/>
      <c r="M36" s="555"/>
      <c r="N36" s="555"/>
      <c r="O36" s="555"/>
      <c r="P36" s="651"/>
    </row>
    <row r="37" spans="1:16" s="500" customFormat="1" ht="18" customHeight="1">
      <c r="A37" s="289"/>
      <c r="B37" s="290"/>
      <c r="C37" s="291" t="s">
        <v>2430</v>
      </c>
      <c r="D37" s="290" t="s">
        <v>127</v>
      </c>
      <c r="E37" s="316">
        <f>E36*1.1</f>
        <v>48.510000000000005</v>
      </c>
      <c r="F37" s="292"/>
      <c r="G37" s="292"/>
      <c r="H37" s="292"/>
      <c r="I37" s="292"/>
      <c r="J37" s="292"/>
      <c r="K37" s="294"/>
      <c r="L37" s="292"/>
      <c r="M37" s="292"/>
      <c r="N37" s="292"/>
      <c r="O37" s="292"/>
      <c r="P37" s="295"/>
    </row>
    <row r="38" spans="1:16" s="500" customFormat="1" ht="18" customHeight="1">
      <c r="A38" s="289">
        <v>9</v>
      </c>
      <c r="B38" s="498" t="s">
        <v>128</v>
      </c>
      <c r="C38" s="291" t="s">
        <v>2431</v>
      </c>
      <c r="D38" s="290" t="s">
        <v>257</v>
      </c>
      <c r="E38" s="316">
        <v>0.48</v>
      </c>
      <c r="F38" s="292"/>
      <c r="G38" s="292"/>
      <c r="H38" s="292"/>
      <c r="I38" s="292"/>
      <c r="J38" s="292"/>
      <c r="K38" s="294"/>
      <c r="L38" s="292"/>
      <c r="M38" s="292"/>
      <c r="N38" s="292"/>
      <c r="O38" s="292"/>
      <c r="P38" s="295"/>
    </row>
    <row r="39" spans="1:16" s="500" customFormat="1" ht="18" customHeight="1">
      <c r="A39" s="289">
        <v>10</v>
      </c>
      <c r="B39" s="290" t="s">
        <v>1741</v>
      </c>
      <c r="C39" s="291" t="s">
        <v>1393</v>
      </c>
      <c r="D39" s="290"/>
      <c r="E39" s="315"/>
      <c r="F39" s="292"/>
      <c r="G39" s="292"/>
      <c r="H39" s="292"/>
      <c r="I39" s="292"/>
      <c r="J39" s="292"/>
      <c r="K39" s="294"/>
      <c r="L39" s="292"/>
      <c r="M39" s="292"/>
      <c r="N39" s="292"/>
      <c r="O39" s="292"/>
      <c r="P39" s="295"/>
    </row>
    <row r="40" spans="1:16" s="500" customFormat="1" ht="18" customHeight="1">
      <c r="A40" s="289"/>
      <c r="B40" s="290"/>
      <c r="C40" s="291" t="s">
        <v>221</v>
      </c>
      <c r="D40" s="290" t="s">
        <v>1620</v>
      </c>
      <c r="E40" s="315">
        <v>1.47</v>
      </c>
      <c r="F40" s="292"/>
      <c r="G40" s="292"/>
      <c r="H40" s="297"/>
      <c r="I40" s="292"/>
      <c r="J40" s="292"/>
      <c r="K40" s="294"/>
      <c r="L40" s="292"/>
      <c r="M40" s="292"/>
      <c r="N40" s="292"/>
      <c r="O40" s="292"/>
      <c r="P40" s="295"/>
    </row>
    <row r="41" spans="1:16" s="500" customFormat="1" ht="18" customHeight="1">
      <c r="A41" s="289"/>
      <c r="B41" s="290"/>
      <c r="C41" s="291" t="s">
        <v>2377</v>
      </c>
      <c r="D41" s="290" t="s">
        <v>249</v>
      </c>
      <c r="E41" s="324">
        <v>49.4</v>
      </c>
      <c r="F41" s="292"/>
      <c r="G41" s="292"/>
      <c r="H41" s="292"/>
      <c r="I41" s="292"/>
      <c r="J41" s="292"/>
      <c r="K41" s="294"/>
      <c r="L41" s="292"/>
      <c r="M41" s="292"/>
      <c r="N41" s="297"/>
      <c r="O41" s="292"/>
      <c r="P41" s="295"/>
    </row>
    <row r="42" spans="1:16" s="506" customFormat="1" ht="30">
      <c r="A42" s="501">
        <v>11</v>
      </c>
      <c r="B42" s="502" t="s">
        <v>2060</v>
      </c>
      <c r="C42" s="503" t="s">
        <v>1394</v>
      </c>
      <c r="D42" s="504" t="s">
        <v>1610</v>
      </c>
      <c r="E42" s="521">
        <v>147</v>
      </c>
      <c r="F42" s="512"/>
      <c r="G42" s="292"/>
      <c r="H42" s="297"/>
      <c r="I42" s="512"/>
      <c r="J42" s="512"/>
      <c r="K42" s="294"/>
      <c r="L42" s="292"/>
      <c r="M42" s="292"/>
      <c r="N42" s="292"/>
      <c r="O42" s="292"/>
      <c r="P42" s="295"/>
    </row>
    <row r="43" spans="1:16" s="506" customFormat="1" ht="19.5" customHeight="1">
      <c r="A43" s="501">
        <v>12</v>
      </c>
      <c r="B43" s="502" t="s">
        <v>2060</v>
      </c>
      <c r="C43" s="503" t="s">
        <v>1395</v>
      </c>
      <c r="D43" s="504" t="s">
        <v>1610</v>
      </c>
      <c r="E43" s="521">
        <v>147</v>
      </c>
      <c r="F43" s="512"/>
      <c r="G43" s="292"/>
      <c r="H43" s="297"/>
      <c r="I43" s="512"/>
      <c r="J43" s="512"/>
      <c r="K43" s="292"/>
      <c r="L43" s="292"/>
      <c r="M43" s="292"/>
      <c r="N43" s="292"/>
      <c r="O43" s="292"/>
      <c r="P43" s="295"/>
    </row>
    <row r="44" spans="1:16" s="506" customFormat="1" ht="15">
      <c r="A44" s="508"/>
      <c r="B44" s="502"/>
      <c r="C44" s="507" t="s">
        <v>1397</v>
      </c>
      <c r="D44" s="504"/>
      <c r="E44" s="509"/>
      <c r="F44" s="505"/>
      <c r="G44" s="292"/>
      <c r="H44" s="505"/>
      <c r="I44" s="505"/>
      <c r="J44" s="505"/>
      <c r="K44" s="510"/>
      <c r="L44" s="505"/>
      <c r="M44" s="505"/>
      <c r="N44" s="505"/>
      <c r="O44" s="505"/>
      <c r="P44" s="511"/>
    </row>
    <row r="45" spans="1:16" s="232" customFormat="1" ht="18" customHeight="1">
      <c r="A45" s="226">
        <v>15</v>
      </c>
      <c r="B45" s="227" t="s">
        <v>2246</v>
      </c>
      <c r="C45" s="233" t="s">
        <v>2247</v>
      </c>
      <c r="D45" s="227"/>
      <c r="E45" s="122"/>
      <c r="F45" s="183"/>
      <c r="G45" s="183"/>
      <c r="H45" s="183"/>
      <c r="I45" s="183"/>
      <c r="J45" s="183"/>
      <c r="K45" s="230"/>
      <c r="L45" s="183"/>
      <c r="M45" s="183"/>
      <c r="N45" s="183"/>
      <c r="O45" s="183"/>
      <c r="P45" s="231"/>
    </row>
    <row r="46" spans="1:16" s="232" customFormat="1" ht="18" customHeight="1">
      <c r="A46" s="226"/>
      <c r="B46" s="227"/>
      <c r="C46" s="233" t="s">
        <v>2248</v>
      </c>
      <c r="D46" s="227" t="s">
        <v>2249</v>
      </c>
      <c r="E46" s="315">
        <v>12.22</v>
      </c>
      <c r="F46" s="183"/>
      <c r="G46" s="183"/>
      <c r="H46" s="229"/>
      <c r="I46" s="183"/>
      <c r="J46" s="183"/>
      <c r="K46" s="230"/>
      <c r="L46" s="183"/>
      <c r="M46" s="183"/>
      <c r="N46" s="183"/>
      <c r="O46" s="183"/>
      <c r="P46" s="231"/>
    </row>
    <row r="47" spans="1:16" s="232" customFormat="1" ht="18" customHeight="1">
      <c r="A47" s="226"/>
      <c r="B47" s="227"/>
      <c r="C47" s="233" t="s">
        <v>2250</v>
      </c>
      <c r="D47" s="227" t="s">
        <v>144</v>
      </c>
      <c r="E47" s="324">
        <v>1015</v>
      </c>
      <c r="F47" s="183"/>
      <c r="G47" s="183"/>
      <c r="H47" s="183"/>
      <c r="I47" s="183"/>
      <c r="J47" s="183"/>
      <c r="K47" s="230"/>
      <c r="L47" s="183"/>
      <c r="M47" s="183"/>
      <c r="N47" s="183"/>
      <c r="O47" s="183"/>
      <c r="P47" s="231"/>
    </row>
    <row r="48" spans="1:16" s="232" customFormat="1" ht="18" customHeight="1">
      <c r="A48" s="226"/>
      <c r="B48" s="227"/>
      <c r="C48" s="233" t="s">
        <v>1398</v>
      </c>
      <c r="D48" s="227" t="s">
        <v>127</v>
      </c>
      <c r="E48" s="324">
        <v>207</v>
      </c>
      <c r="F48" s="183"/>
      <c r="G48" s="183"/>
      <c r="H48" s="183"/>
      <c r="I48" s="183"/>
      <c r="J48" s="183"/>
      <c r="K48" s="230"/>
      <c r="L48" s="183"/>
      <c r="M48" s="183"/>
      <c r="N48" s="183"/>
      <c r="O48" s="183"/>
      <c r="P48" s="231"/>
    </row>
    <row r="49" spans="1:16" s="232" customFormat="1" ht="18" customHeight="1">
      <c r="A49" s="226"/>
      <c r="B49" s="227"/>
      <c r="C49" s="233" t="s">
        <v>2438</v>
      </c>
      <c r="D49" s="227" t="s">
        <v>249</v>
      </c>
      <c r="E49" s="315">
        <v>40.2</v>
      </c>
      <c r="F49" s="183"/>
      <c r="G49" s="183"/>
      <c r="H49" s="183"/>
      <c r="I49" s="183"/>
      <c r="J49" s="183"/>
      <c r="K49" s="230"/>
      <c r="L49" s="183"/>
      <c r="M49" s="183"/>
      <c r="N49" s="183"/>
      <c r="O49" s="183"/>
      <c r="P49" s="231"/>
    </row>
    <row r="50" spans="1:16" s="232" customFormat="1" ht="18" customHeight="1">
      <c r="A50" s="226"/>
      <c r="B50" s="305"/>
      <c r="C50" s="233" t="s">
        <v>174</v>
      </c>
      <c r="D50" s="227" t="s">
        <v>127</v>
      </c>
      <c r="E50" s="315">
        <v>0.45</v>
      </c>
      <c r="F50" s="183"/>
      <c r="G50" s="183"/>
      <c r="H50" s="183"/>
      <c r="I50" s="183"/>
      <c r="J50" s="183"/>
      <c r="K50" s="230"/>
      <c r="L50" s="183"/>
      <c r="M50" s="183"/>
      <c r="N50" s="183"/>
      <c r="O50" s="183"/>
      <c r="P50" s="231"/>
    </row>
    <row r="51" spans="1:16" s="232" customFormat="1" ht="18" customHeight="1">
      <c r="A51" s="226">
        <v>16</v>
      </c>
      <c r="B51" s="305" t="s">
        <v>2252</v>
      </c>
      <c r="C51" s="233" t="s">
        <v>2253</v>
      </c>
      <c r="D51" s="227"/>
      <c r="E51" s="315"/>
      <c r="F51" s="183"/>
      <c r="G51" s="183"/>
      <c r="H51" s="183"/>
      <c r="I51" s="183"/>
      <c r="J51" s="183"/>
      <c r="K51" s="230"/>
      <c r="L51" s="183"/>
      <c r="M51" s="183"/>
      <c r="N51" s="183"/>
      <c r="O51" s="183"/>
      <c r="P51" s="231"/>
    </row>
    <row r="52" spans="1:16" s="232" customFormat="1" ht="18" customHeight="1">
      <c r="A52" s="226"/>
      <c r="B52" s="305" t="s">
        <v>2254</v>
      </c>
      <c r="C52" s="233" t="s">
        <v>221</v>
      </c>
      <c r="D52" s="227" t="s">
        <v>2249</v>
      </c>
      <c r="E52" s="315">
        <v>6.14</v>
      </c>
      <c r="F52" s="183"/>
      <c r="G52" s="183"/>
      <c r="H52" s="183"/>
      <c r="I52" s="183"/>
      <c r="J52" s="183"/>
      <c r="K52" s="230"/>
      <c r="L52" s="183"/>
      <c r="M52" s="183"/>
      <c r="N52" s="183"/>
      <c r="O52" s="183"/>
      <c r="P52" s="231"/>
    </row>
    <row r="53" spans="1:16" s="232" customFormat="1" ht="18" customHeight="1">
      <c r="A53" s="226"/>
      <c r="B53" s="227"/>
      <c r="C53" s="233" t="s">
        <v>2255</v>
      </c>
      <c r="D53" s="227" t="s">
        <v>144</v>
      </c>
      <c r="E53" s="324">
        <v>614</v>
      </c>
      <c r="F53" s="183"/>
      <c r="G53" s="183"/>
      <c r="H53" s="183"/>
      <c r="I53" s="183"/>
      <c r="J53" s="183"/>
      <c r="K53" s="230"/>
      <c r="L53" s="183"/>
      <c r="M53" s="183"/>
      <c r="N53" s="183"/>
      <c r="O53" s="183"/>
      <c r="P53" s="231"/>
    </row>
    <row r="54" spans="1:16" s="232" customFormat="1" ht="18" customHeight="1" thickBot="1">
      <c r="A54" s="226"/>
      <c r="B54" s="227"/>
      <c r="C54" s="233" t="s">
        <v>2377</v>
      </c>
      <c r="D54" s="227" t="s">
        <v>249</v>
      </c>
      <c r="E54" s="324">
        <v>20.3</v>
      </c>
      <c r="F54" s="183"/>
      <c r="G54" s="183"/>
      <c r="H54" s="183"/>
      <c r="I54" s="183"/>
      <c r="J54" s="183"/>
      <c r="K54" s="230"/>
      <c r="L54" s="183"/>
      <c r="M54" s="183"/>
      <c r="N54" s="183"/>
      <c r="O54" s="183"/>
      <c r="P54" s="231"/>
    </row>
    <row r="55" spans="1:32" s="210" customFormat="1" ht="18" customHeight="1" thickBot="1">
      <c r="A55" s="240"/>
      <c r="B55" s="769" t="s">
        <v>141</v>
      </c>
      <c r="C55" s="769"/>
      <c r="D55" s="242" t="s">
        <v>142</v>
      </c>
      <c r="E55" s="243"/>
      <c r="F55" s="244"/>
      <c r="G55" s="244"/>
      <c r="H55" s="244"/>
      <c r="I55" s="244"/>
      <c r="J55" s="244"/>
      <c r="K55" s="244"/>
      <c r="L55" s="245">
        <f>SUM(L18:L54)</f>
        <v>0</v>
      </c>
      <c r="M55" s="245">
        <f>SUM(M18:M54)</f>
        <v>0</v>
      </c>
      <c r="N55" s="245">
        <f>SUM(N18:N54)</f>
        <v>0</v>
      </c>
      <c r="O55" s="245">
        <f>SUM(O18:O54)</f>
        <v>0</v>
      </c>
      <c r="P55" s="303">
        <f>SUM(P18:P54)</f>
        <v>0</v>
      </c>
      <c r="Q55" s="232"/>
      <c r="R55" s="232"/>
      <c r="S55" s="232"/>
      <c r="T55" s="232"/>
      <c r="U55" s="232"/>
      <c r="V55" s="232"/>
      <c r="W55" s="232"/>
      <c r="X55" s="232"/>
      <c r="Y55" s="232"/>
      <c r="Z55" s="232"/>
      <c r="AA55" s="232"/>
      <c r="AB55" s="232"/>
      <c r="AC55" s="232"/>
      <c r="AD55" s="232"/>
      <c r="AE55" s="232"/>
      <c r="AF55" s="232"/>
    </row>
    <row r="56" spans="1:32" s="210" customFormat="1" ht="18" customHeight="1" thickBot="1">
      <c r="A56" s="306"/>
      <c r="B56" s="307"/>
      <c r="C56" s="247" t="s">
        <v>146</v>
      </c>
      <c r="D56" s="248" t="s">
        <v>147</v>
      </c>
      <c r="E56" s="249"/>
      <c r="F56" s="307"/>
      <c r="G56" s="307"/>
      <c r="H56" s="307"/>
      <c r="I56" s="307"/>
      <c r="J56" s="307"/>
      <c r="K56" s="307"/>
      <c r="L56" s="308"/>
      <c r="M56" s="309"/>
      <c r="N56" s="234">
        <f>ROUND(N55*0.05,2)</f>
        <v>0</v>
      </c>
      <c r="O56" s="309"/>
      <c r="P56" s="310">
        <f>SUM(N56:O56)</f>
        <v>0</v>
      </c>
      <c r="Q56" s="232"/>
      <c r="R56" s="232"/>
      <c r="S56" s="232"/>
      <c r="T56" s="232"/>
      <c r="U56" s="232"/>
      <c r="V56" s="232"/>
      <c r="W56" s="232"/>
      <c r="X56" s="232"/>
      <c r="Y56" s="232"/>
      <c r="Z56" s="232"/>
      <c r="AA56" s="232"/>
      <c r="AB56" s="232"/>
      <c r="AC56" s="232"/>
      <c r="AD56" s="232"/>
      <c r="AE56" s="232"/>
      <c r="AF56" s="232"/>
    </row>
    <row r="57" spans="1:32" s="210" customFormat="1" ht="18" customHeight="1" thickBot="1">
      <c r="A57" s="250"/>
      <c r="B57" s="251"/>
      <c r="C57" s="241" t="s">
        <v>141</v>
      </c>
      <c r="D57" s="252" t="s">
        <v>142</v>
      </c>
      <c r="E57" s="253"/>
      <c r="F57" s="251"/>
      <c r="G57" s="251"/>
      <c r="H57" s="251"/>
      <c r="I57" s="251"/>
      <c r="J57" s="251"/>
      <c r="K57" s="251"/>
      <c r="L57" s="244">
        <f>SUM(L55)</f>
        <v>0</v>
      </c>
      <c r="M57" s="244">
        <f>SUM(M55)</f>
        <v>0</v>
      </c>
      <c r="N57" s="244">
        <f>SUM(N55:N56)</f>
        <v>0</v>
      </c>
      <c r="O57" s="244">
        <f>SUM(O55)</f>
        <v>0</v>
      </c>
      <c r="P57" s="258">
        <f>P55+P56</f>
        <v>0</v>
      </c>
      <c r="Q57" s="232"/>
      <c r="R57" s="232"/>
      <c r="S57" s="232"/>
      <c r="T57" s="232"/>
      <c r="U57" s="232"/>
      <c r="V57" s="232"/>
      <c r="W57" s="232"/>
      <c r="X57" s="232"/>
      <c r="Y57" s="232"/>
      <c r="Z57" s="232"/>
      <c r="AA57" s="232"/>
      <c r="AB57" s="232"/>
      <c r="AC57" s="232"/>
      <c r="AD57" s="232"/>
      <c r="AE57" s="232"/>
      <c r="AF57" s="232"/>
    </row>
    <row r="58" spans="1:32" s="210" customFormat="1" ht="18" customHeight="1">
      <c r="A58" s="254"/>
      <c r="B58" s="254"/>
      <c r="C58" s="254"/>
      <c r="D58" s="254"/>
      <c r="E58" s="254"/>
      <c r="F58" s="254"/>
      <c r="G58" s="254"/>
      <c r="H58" s="254"/>
      <c r="I58" s="254"/>
      <c r="J58" s="254"/>
      <c r="K58" s="254"/>
      <c r="L58" s="254"/>
      <c r="M58" s="254"/>
      <c r="N58" s="254"/>
      <c r="O58" s="254"/>
      <c r="P58" s="254"/>
      <c r="Q58" s="232"/>
      <c r="R58" s="232"/>
      <c r="S58" s="232"/>
      <c r="T58" s="232"/>
      <c r="U58" s="232"/>
      <c r="V58" s="232"/>
      <c r="W58" s="232"/>
      <c r="X58" s="232"/>
      <c r="Y58" s="232"/>
      <c r="Z58" s="232"/>
      <c r="AA58" s="232"/>
      <c r="AB58" s="232"/>
      <c r="AC58" s="232"/>
      <c r="AD58" s="232"/>
      <c r="AE58" s="232"/>
      <c r="AF58" s="232"/>
    </row>
    <row r="59" spans="1:32" s="210" customFormat="1" ht="15" customHeight="1">
      <c r="A59" s="212"/>
      <c r="B59" s="696" t="s">
        <v>2191</v>
      </c>
      <c r="C59" s="254"/>
      <c r="D59" s="254"/>
      <c r="E59" s="254"/>
      <c r="F59" s="254"/>
      <c r="G59" s="254"/>
      <c r="H59" s="254"/>
      <c r="I59" s="254"/>
      <c r="J59" s="254"/>
      <c r="K59" s="254"/>
      <c r="L59" s="254"/>
      <c r="M59" s="254"/>
      <c r="N59" s="254"/>
      <c r="O59" s="254"/>
      <c r="P59" s="254"/>
      <c r="Q59" s="232"/>
      <c r="R59" s="232"/>
      <c r="S59" s="232"/>
      <c r="T59" s="232"/>
      <c r="U59" s="232"/>
      <c r="V59" s="232"/>
      <c r="W59" s="232"/>
      <c r="X59" s="232"/>
      <c r="Y59" s="232"/>
      <c r="Z59" s="232"/>
      <c r="AA59" s="232"/>
      <c r="AB59" s="232"/>
      <c r="AC59" s="232"/>
      <c r="AD59" s="232"/>
      <c r="AE59" s="232"/>
      <c r="AF59" s="232"/>
    </row>
    <row r="60" spans="1:32" s="210" customFormat="1" ht="13.5" customHeight="1">
      <c r="A60" s="212"/>
      <c r="B60" s="255"/>
      <c r="C60" s="255"/>
      <c r="D60" s="212"/>
      <c r="E60" s="212"/>
      <c r="F60" s="212"/>
      <c r="G60" s="212"/>
      <c r="H60" s="212"/>
      <c r="I60" s="212"/>
      <c r="J60" s="212"/>
      <c r="K60" s="212"/>
      <c r="L60" s="212"/>
      <c r="M60" s="212"/>
      <c r="N60" s="212"/>
      <c r="O60" s="212"/>
      <c r="P60" s="212"/>
      <c r="Q60" s="232"/>
      <c r="R60" s="232"/>
      <c r="S60" s="232"/>
      <c r="T60" s="232"/>
      <c r="U60" s="232"/>
      <c r="V60" s="232"/>
      <c r="W60" s="232"/>
      <c r="X60" s="232"/>
      <c r="Y60" s="232"/>
      <c r="Z60" s="232"/>
      <c r="AA60" s="232"/>
      <c r="AB60" s="232"/>
      <c r="AC60" s="232"/>
      <c r="AD60" s="232"/>
      <c r="AE60" s="232"/>
      <c r="AF60" s="232"/>
    </row>
    <row r="61" spans="1:32" s="210" customFormat="1" ht="15" customHeight="1">
      <c r="A61" s="212"/>
      <c r="B61" s="255" t="s">
        <v>1517</v>
      </c>
      <c r="C61" s="255"/>
      <c r="D61" s="212"/>
      <c r="E61" s="212"/>
      <c r="F61" s="212"/>
      <c r="G61" s="212"/>
      <c r="H61" s="212"/>
      <c r="I61" s="212"/>
      <c r="J61" s="212"/>
      <c r="K61" s="212"/>
      <c r="L61" s="212"/>
      <c r="M61" s="212"/>
      <c r="N61" s="212"/>
      <c r="O61" s="212"/>
      <c r="P61" s="212"/>
      <c r="Q61" s="232"/>
      <c r="R61" s="232"/>
      <c r="S61" s="232"/>
      <c r="T61" s="232"/>
      <c r="U61" s="232"/>
      <c r="V61" s="232"/>
      <c r="W61" s="232"/>
      <c r="X61" s="232"/>
      <c r="Y61" s="232"/>
      <c r="Z61" s="232"/>
      <c r="AA61" s="232"/>
      <c r="AB61" s="232"/>
      <c r="AC61" s="232"/>
      <c r="AD61" s="232"/>
      <c r="AE61" s="232"/>
      <c r="AF61" s="232"/>
    </row>
    <row r="62" spans="1:32" s="210" customFormat="1" ht="18" customHeight="1">
      <c r="A62" s="212"/>
      <c r="B62" s="254"/>
      <c r="C62" s="254"/>
      <c r="D62" s="254"/>
      <c r="E62" s="254"/>
      <c r="F62" s="254"/>
      <c r="G62" s="254"/>
      <c r="H62" s="254"/>
      <c r="I62" s="254"/>
      <c r="J62" s="254"/>
      <c r="K62" s="254"/>
      <c r="L62" s="254"/>
      <c r="M62" s="254"/>
      <c r="N62" s="254"/>
      <c r="O62" s="254"/>
      <c r="P62" s="254"/>
      <c r="Q62" s="232"/>
      <c r="R62" s="232"/>
      <c r="S62" s="232"/>
      <c r="T62" s="232"/>
      <c r="U62" s="232"/>
      <c r="V62" s="232"/>
      <c r="W62" s="232"/>
      <c r="X62" s="232"/>
      <c r="Y62" s="232"/>
      <c r="Z62" s="232"/>
      <c r="AA62" s="232"/>
      <c r="AB62" s="232"/>
      <c r="AC62" s="232"/>
      <c r="AD62" s="232"/>
      <c r="AE62" s="232"/>
      <c r="AF62" s="232"/>
    </row>
    <row r="63" spans="1:32" s="210" customFormat="1" ht="15">
      <c r="A63" s="212"/>
      <c r="B63" s="212"/>
      <c r="C63" s="212"/>
      <c r="D63" s="212"/>
      <c r="E63" s="212"/>
      <c r="F63" s="212"/>
      <c r="G63" s="212"/>
      <c r="H63" s="212"/>
      <c r="I63" s="212"/>
      <c r="J63" s="212"/>
      <c r="K63" s="212"/>
      <c r="L63" s="212"/>
      <c r="M63" s="212"/>
      <c r="N63" s="212"/>
      <c r="O63" s="212"/>
      <c r="P63" s="212"/>
      <c r="Q63" s="232"/>
      <c r="R63" s="232"/>
      <c r="S63" s="232"/>
      <c r="T63" s="232"/>
      <c r="U63" s="232"/>
      <c r="V63" s="232"/>
      <c r="W63" s="232"/>
      <c r="X63" s="232"/>
      <c r="Y63" s="232"/>
      <c r="Z63" s="232"/>
      <c r="AA63" s="232"/>
      <c r="AB63" s="232"/>
      <c r="AC63" s="232"/>
      <c r="AD63" s="232"/>
      <c r="AE63" s="232"/>
      <c r="AF63" s="232"/>
    </row>
    <row r="64" spans="1:32" s="210" customFormat="1" ht="15">
      <c r="A64" s="212"/>
      <c r="B64" s="212"/>
      <c r="C64" s="212"/>
      <c r="D64" s="212"/>
      <c r="E64" s="212"/>
      <c r="F64" s="212"/>
      <c r="G64" s="212"/>
      <c r="H64" s="212"/>
      <c r="I64" s="212"/>
      <c r="J64" s="212"/>
      <c r="K64" s="212"/>
      <c r="L64" s="212"/>
      <c r="M64" s="212"/>
      <c r="N64" s="212"/>
      <c r="O64" s="212"/>
      <c r="P64" s="212"/>
      <c r="Q64" s="232"/>
      <c r="R64" s="232"/>
      <c r="S64" s="232"/>
      <c r="T64" s="232"/>
      <c r="U64" s="232"/>
      <c r="V64" s="232"/>
      <c r="W64" s="232"/>
      <c r="X64" s="232"/>
      <c r="Y64" s="232"/>
      <c r="Z64" s="232"/>
      <c r="AA64" s="232"/>
      <c r="AB64" s="232"/>
      <c r="AC64" s="232"/>
      <c r="AD64" s="232"/>
      <c r="AE64" s="232"/>
      <c r="AF64" s="232"/>
    </row>
    <row r="65" spans="1:32" s="210" customFormat="1" ht="15">
      <c r="A65" s="212"/>
      <c r="B65" s="212"/>
      <c r="C65" s="212"/>
      <c r="D65" s="212"/>
      <c r="E65" s="212"/>
      <c r="F65" s="212"/>
      <c r="G65" s="212"/>
      <c r="H65" s="212"/>
      <c r="I65" s="212"/>
      <c r="J65" s="212"/>
      <c r="K65" s="212"/>
      <c r="L65" s="212"/>
      <c r="M65" s="212"/>
      <c r="N65" s="212"/>
      <c r="O65" s="212"/>
      <c r="P65" s="212"/>
      <c r="Q65" s="232"/>
      <c r="R65" s="232"/>
      <c r="S65" s="232"/>
      <c r="T65" s="232"/>
      <c r="U65" s="232"/>
      <c r="V65" s="232"/>
      <c r="W65" s="232"/>
      <c r="X65" s="232"/>
      <c r="Y65" s="232"/>
      <c r="Z65" s="232"/>
      <c r="AA65" s="232"/>
      <c r="AB65" s="232"/>
      <c r="AC65" s="232"/>
      <c r="AD65" s="232"/>
      <c r="AE65" s="232"/>
      <c r="AF65" s="232"/>
    </row>
    <row r="66" spans="17:32" s="210" customFormat="1" ht="14.25">
      <c r="Q66" s="232"/>
      <c r="R66" s="232"/>
      <c r="S66" s="232"/>
      <c r="T66" s="232"/>
      <c r="U66" s="232"/>
      <c r="V66" s="232"/>
      <c r="W66" s="232"/>
      <c r="X66" s="232"/>
      <c r="Y66" s="232"/>
      <c r="Z66" s="232"/>
      <c r="AA66" s="232"/>
      <c r="AB66" s="232"/>
      <c r="AC66" s="232"/>
      <c r="AD66" s="232"/>
      <c r="AE66" s="232"/>
      <c r="AF66" s="232"/>
    </row>
    <row r="67" spans="17:32" s="210" customFormat="1" ht="14.25">
      <c r="Q67" s="232"/>
      <c r="R67" s="232"/>
      <c r="S67" s="232"/>
      <c r="T67" s="232"/>
      <c r="U67" s="232"/>
      <c r="V67" s="232"/>
      <c r="W67" s="232"/>
      <c r="X67" s="232"/>
      <c r="Y67" s="232"/>
      <c r="Z67" s="232"/>
      <c r="AA67" s="232"/>
      <c r="AB67" s="232"/>
      <c r="AC67" s="232"/>
      <c r="AD67" s="232"/>
      <c r="AE67" s="232"/>
      <c r="AF67" s="232"/>
    </row>
    <row r="68" spans="17:32" s="210" customFormat="1" ht="14.25">
      <c r="Q68" s="232"/>
      <c r="R68" s="232"/>
      <c r="S68" s="232"/>
      <c r="T68" s="232"/>
      <c r="U68" s="232"/>
      <c r="V68" s="232"/>
      <c r="W68" s="232"/>
      <c r="X68" s="232"/>
      <c r="Y68" s="232"/>
      <c r="Z68" s="232"/>
      <c r="AA68" s="232"/>
      <c r="AB68" s="232"/>
      <c r="AC68" s="232"/>
      <c r="AD68" s="232"/>
      <c r="AE68" s="232"/>
      <c r="AF68" s="232"/>
    </row>
    <row r="69" spans="17:32" s="210" customFormat="1" ht="14.25">
      <c r="Q69" s="232"/>
      <c r="R69" s="232"/>
      <c r="S69" s="232"/>
      <c r="T69" s="232"/>
      <c r="U69" s="232"/>
      <c r="V69" s="232"/>
      <c r="W69" s="232"/>
      <c r="X69" s="232"/>
      <c r="Y69" s="232"/>
      <c r="Z69" s="232"/>
      <c r="AA69" s="232"/>
      <c r="AB69" s="232"/>
      <c r="AC69" s="232"/>
      <c r="AD69" s="232"/>
      <c r="AE69" s="232"/>
      <c r="AF69" s="232"/>
    </row>
    <row r="70" spans="17:32" s="210" customFormat="1" ht="14.25">
      <c r="Q70" s="232"/>
      <c r="R70" s="232"/>
      <c r="S70" s="232"/>
      <c r="T70" s="232"/>
      <c r="U70" s="232"/>
      <c r="V70" s="232"/>
      <c r="W70" s="232"/>
      <c r="X70" s="232"/>
      <c r="Y70" s="232"/>
      <c r="Z70" s="232"/>
      <c r="AA70" s="232"/>
      <c r="AB70" s="232"/>
      <c r="AC70" s="232"/>
      <c r="AD70" s="232"/>
      <c r="AE70" s="232"/>
      <c r="AF70" s="232"/>
    </row>
    <row r="71" spans="17:32" s="210" customFormat="1" ht="14.25">
      <c r="Q71" s="232"/>
      <c r="R71" s="232"/>
      <c r="S71" s="232"/>
      <c r="T71" s="232"/>
      <c r="U71" s="232"/>
      <c r="V71" s="232"/>
      <c r="W71" s="232"/>
      <c r="X71" s="232"/>
      <c r="Y71" s="232"/>
      <c r="Z71" s="232"/>
      <c r="AA71" s="232"/>
      <c r="AB71" s="232"/>
      <c r="AC71" s="232"/>
      <c r="AD71" s="232"/>
      <c r="AE71" s="232"/>
      <c r="AF71" s="232"/>
    </row>
    <row r="72" spans="17:32" s="210" customFormat="1" ht="14.25">
      <c r="Q72" s="232"/>
      <c r="R72" s="232"/>
      <c r="S72" s="232"/>
      <c r="T72" s="232"/>
      <c r="U72" s="232"/>
      <c r="V72" s="232"/>
      <c r="W72" s="232"/>
      <c r="X72" s="232"/>
      <c r="Y72" s="232"/>
      <c r="Z72" s="232"/>
      <c r="AA72" s="232"/>
      <c r="AB72" s="232"/>
      <c r="AC72" s="232"/>
      <c r="AD72" s="232"/>
      <c r="AE72" s="232"/>
      <c r="AF72" s="232"/>
    </row>
    <row r="73" spans="17:32" s="210" customFormat="1" ht="14.25">
      <c r="Q73" s="232"/>
      <c r="R73" s="232"/>
      <c r="S73" s="232"/>
      <c r="T73" s="232"/>
      <c r="U73" s="232"/>
      <c r="V73" s="232"/>
      <c r="W73" s="232"/>
      <c r="X73" s="232"/>
      <c r="Y73" s="232"/>
      <c r="Z73" s="232"/>
      <c r="AA73" s="232"/>
      <c r="AB73" s="232"/>
      <c r="AC73" s="232"/>
      <c r="AD73" s="232"/>
      <c r="AE73" s="232"/>
      <c r="AF73" s="232"/>
    </row>
    <row r="74" spans="17:32" s="210" customFormat="1" ht="14.25">
      <c r="Q74" s="232"/>
      <c r="R74" s="232"/>
      <c r="S74" s="232"/>
      <c r="T74" s="232"/>
      <c r="U74" s="232"/>
      <c r="V74" s="232"/>
      <c r="W74" s="232"/>
      <c r="X74" s="232"/>
      <c r="Y74" s="232"/>
      <c r="Z74" s="232"/>
      <c r="AA74" s="232"/>
      <c r="AB74" s="232"/>
      <c r="AC74" s="232"/>
      <c r="AD74" s="232"/>
      <c r="AE74" s="232"/>
      <c r="AF74" s="232"/>
    </row>
    <row r="75" spans="17:32" s="210" customFormat="1" ht="14.25">
      <c r="Q75" s="232"/>
      <c r="R75" s="232"/>
      <c r="S75" s="232"/>
      <c r="T75" s="232"/>
      <c r="U75" s="232"/>
      <c r="V75" s="232"/>
      <c r="W75" s="232"/>
      <c r="X75" s="232"/>
      <c r="Y75" s="232"/>
      <c r="Z75" s="232"/>
      <c r="AA75" s="232"/>
      <c r="AB75" s="232"/>
      <c r="AC75" s="232"/>
      <c r="AD75" s="232"/>
      <c r="AE75" s="232"/>
      <c r="AF75" s="232"/>
    </row>
    <row r="76" spans="17:32" s="210" customFormat="1" ht="14.25">
      <c r="Q76" s="232"/>
      <c r="R76" s="232"/>
      <c r="S76" s="232"/>
      <c r="T76" s="232"/>
      <c r="U76" s="232"/>
      <c r="V76" s="232"/>
      <c r="W76" s="232"/>
      <c r="X76" s="232"/>
      <c r="Y76" s="232"/>
      <c r="Z76" s="232"/>
      <c r="AA76" s="232"/>
      <c r="AB76" s="232"/>
      <c r="AC76" s="232"/>
      <c r="AD76" s="232"/>
      <c r="AE76" s="232"/>
      <c r="AF76" s="232"/>
    </row>
    <row r="77" spans="17:32" s="210" customFormat="1" ht="14.25">
      <c r="Q77" s="232"/>
      <c r="R77" s="232"/>
      <c r="S77" s="232"/>
      <c r="T77" s="232"/>
      <c r="U77" s="232"/>
      <c r="V77" s="232"/>
      <c r="W77" s="232"/>
      <c r="X77" s="232"/>
      <c r="Y77" s="232"/>
      <c r="Z77" s="232"/>
      <c r="AA77" s="232"/>
      <c r="AB77" s="232"/>
      <c r="AC77" s="232"/>
      <c r="AD77" s="232"/>
      <c r="AE77" s="232"/>
      <c r="AF77" s="232"/>
    </row>
    <row r="78" spans="17:32" s="210" customFormat="1" ht="14.25">
      <c r="Q78" s="232"/>
      <c r="R78" s="232"/>
      <c r="S78" s="232"/>
      <c r="T78" s="232"/>
      <c r="U78" s="232"/>
      <c r="V78" s="232"/>
      <c r="W78" s="232"/>
      <c r="X78" s="232"/>
      <c r="Y78" s="232"/>
      <c r="Z78" s="232"/>
      <c r="AA78" s="232"/>
      <c r="AB78" s="232"/>
      <c r="AC78" s="232"/>
      <c r="AD78" s="232"/>
      <c r="AE78" s="232"/>
      <c r="AF78" s="232"/>
    </row>
    <row r="79" spans="17:32" s="210" customFormat="1" ht="14.25">
      <c r="Q79" s="232"/>
      <c r="R79" s="232"/>
      <c r="S79" s="232"/>
      <c r="T79" s="232"/>
      <c r="U79" s="232"/>
      <c r="V79" s="232"/>
      <c r="W79" s="232"/>
      <c r="X79" s="232"/>
      <c r="Y79" s="232"/>
      <c r="Z79" s="232"/>
      <c r="AA79" s="232"/>
      <c r="AB79" s="232"/>
      <c r="AC79" s="232"/>
      <c r="AD79" s="232"/>
      <c r="AE79" s="232"/>
      <c r="AF79" s="232"/>
    </row>
    <row r="80" spans="17:32" s="210" customFormat="1" ht="14.25">
      <c r="Q80" s="232"/>
      <c r="R80" s="232"/>
      <c r="S80" s="232"/>
      <c r="T80" s="232"/>
      <c r="U80" s="232"/>
      <c r="V80" s="232"/>
      <c r="W80" s="232"/>
      <c r="X80" s="232"/>
      <c r="Y80" s="232"/>
      <c r="Z80" s="232"/>
      <c r="AA80" s="232"/>
      <c r="AB80" s="232"/>
      <c r="AC80" s="232"/>
      <c r="AD80" s="232"/>
      <c r="AE80" s="232"/>
      <c r="AF80" s="232"/>
    </row>
    <row r="81" spans="17:32" s="210" customFormat="1" ht="14.25">
      <c r="Q81" s="232"/>
      <c r="R81" s="232"/>
      <c r="S81" s="232"/>
      <c r="T81" s="232"/>
      <c r="U81" s="232"/>
      <c r="V81" s="232"/>
      <c r="W81" s="232"/>
      <c r="X81" s="232"/>
      <c r="Y81" s="232"/>
      <c r="Z81" s="232"/>
      <c r="AA81" s="232"/>
      <c r="AB81" s="232"/>
      <c r="AC81" s="232"/>
      <c r="AD81" s="232"/>
      <c r="AE81" s="232"/>
      <c r="AF81" s="232"/>
    </row>
    <row r="82" spans="17:32" s="210" customFormat="1" ht="14.25">
      <c r="Q82" s="232"/>
      <c r="R82" s="232"/>
      <c r="S82" s="232"/>
      <c r="T82" s="232"/>
      <c r="U82" s="232"/>
      <c r="V82" s="232"/>
      <c r="W82" s="232"/>
      <c r="X82" s="232"/>
      <c r="Y82" s="232"/>
      <c r="Z82" s="232"/>
      <c r="AA82" s="232"/>
      <c r="AB82" s="232"/>
      <c r="AC82" s="232"/>
      <c r="AD82" s="232"/>
      <c r="AE82" s="232"/>
      <c r="AF82" s="232"/>
    </row>
    <row r="83" spans="17:32" s="210" customFormat="1" ht="14.25">
      <c r="Q83" s="232"/>
      <c r="R83" s="232"/>
      <c r="S83" s="232"/>
      <c r="T83" s="232"/>
      <c r="U83" s="232"/>
      <c r="V83" s="232"/>
      <c r="W83" s="232"/>
      <c r="X83" s="232"/>
      <c r="Y83" s="232"/>
      <c r="Z83" s="232"/>
      <c r="AA83" s="232"/>
      <c r="AB83" s="232"/>
      <c r="AC83" s="232"/>
      <c r="AD83" s="232"/>
      <c r="AE83" s="232"/>
      <c r="AF83" s="232"/>
    </row>
    <row r="84" spans="17:32" s="210" customFormat="1" ht="14.25">
      <c r="Q84" s="232"/>
      <c r="R84" s="232"/>
      <c r="S84" s="232"/>
      <c r="T84" s="232"/>
      <c r="U84" s="232"/>
      <c r="V84" s="232"/>
      <c r="W84" s="232"/>
      <c r="X84" s="232"/>
      <c r="Y84" s="232"/>
      <c r="Z84" s="232"/>
      <c r="AA84" s="232"/>
      <c r="AB84" s="232"/>
      <c r="AC84" s="232"/>
      <c r="AD84" s="232"/>
      <c r="AE84" s="232"/>
      <c r="AF84" s="232"/>
    </row>
    <row r="85" spans="17:32" s="210" customFormat="1" ht="14.25">
      <c r="Q85" s="232"/>
      <c r="R85" s="232"/>
      <c r="S85" s="232"/>
      <c r="T85" s="232"/>
      <c r="U85" s="232"/>
      <c r="V85" s="232"/>
      <c r="W85" s="232"/>
      <c r="X85" s="232"/>
      <c r="Y85" s="232"/>
      <c r="Z85" s="232"/>
      <c r="AA85" s="232"/>
      <c r="AB85" s="232"/>
      <c r="AC85" s="232"/>
      <c r="AD85" s="232"/>
      <c r="AE85" s="232"/>
      <c r="AF85" s="232"/>
    </row>
    <row r="86" spans="17:32" s="210" customFormat="1" ht="14.25">
      <c r="Q86" s="232"/>
      <c r="R86" s="232"/>
      <c r="S86" s="232"/>
      <c r="T86" s="232"/>
      <c r="U86" s="232"/>
      <c r="V86" s="232"/>
      <c r="W86" s="232"/>
      <c r="X86" s="232"/>
      <c r="Y86" s="232"/>
      <c r="Z86" s="232"/>
      <c r="AA86" s="232"/>
      <c r="AB86" s="232"/>
      <c r="AC86" s="232"/>
      <c r="AD86" s="232"/>
      <c r="AE86" s="232"/>
      <c r="AF86" s="232"/>
    </row>
    <row r="87" spans="17:32" s="210" customFormat="1" ht="14.25">
      <c r="Q87" s="232"/>
      <c r="R87" s="232"/>
      <c r="S87" s="232"/>
      <c r="T87" s="232"/>
      <c r="U87" s="232"/>
      <c r="V87" s="232"/>
      <c r="W87" s="232"/>
      <c r="X87" s="232"/>
      <c r="Y87" s="232"/>
      <c r="Z87" s="232"/>
      <c r="AA87" s="232"/>
      <c r="AB87" s="232"/>
      <c r="AC87" s="232"/>
      <c r="AD87" s="232"/>
      <c r="AE87" s="232"/>
      <c r="AF87" s="232"/>
    </row>
    <row r="88" spans="17:32" s="210" customFormat="1" ht="14.25">
      <c r="Q88" s="232"/>
      <c r="R88" s="232"/>
      <c r="S88" s="232"/>
      <c r="T88" s="232"/>
      <c r="U88" s="232"/>
      <c r="V88" s="232"/>
      <c r="W88" s="232"/>
      <c r="X88" s="232"/>
      <c r="Y88" s="232"/>
      <c r="Z88" s="232"/>
      <c r="AA88" s="232"/>
      <c r="AB88" s="232"/>
      <c r="AC88" s="232"/>
      <c r="AD88" s="232"/>
      <c r="AE88" s="232"/>
      <c r="AF88" s="232"/>
    </row>
    <row r="89" spans="17:32" s="210" customFormat="1" ht="14.25">
      <c r="Q89" s="232"/>
      <c r="R89" s="232"/>
      <c r="S89" s="232"/>
      <c r="T89" s="232"/>
      <c r="U89" s="232"/>
      <c r="V89" s="232"/>
      <c r="W89" s="232"/>
      <c r="X89" s="232"/>
      <c r="Y89" s="232"/>
      <c r="Z89" s="232"/>
      <c r="AA89" s="232"/>
      <c r="AB89" s="232"/>
      <c r="AC89" s="232"/>
      <c r="AD89" s="232"/>
      <c r="AE89" s="232"/>
      <c r="AF89" s="232"/>
    </row>
    <row r="90" spans="17:32" s="210" customFormat="1" ht="14.25">
      <c r="Q90" s="232"/>
      <c r="R90" s="232"/>
      <c r="S90" s="232"/>
      <c r="T90" s="232"/>
      <c r="U90" s="232"/>
      <c r="V90" s="232"/>
      <c r="W90" s="232"/>
      <c r="X90" s="232"/>
      <c r="Y90" s="232"/>
      <c r="Z90" s="232"/>
      <c r="AA90" s="232"/>
      <c r="AB90" s="232"/>
      <c r="AC90" s="232"/>
      <c r="AD90" s="232"/>
      <c r="AE90" s="232"/>
      <c r="AF90" s="232"/>
    </row>
    <row r="91" spans="17:32" s="210" customFormat="1" ht="14.25">
      <c r="Q91" s="232"/>
      <c r="R91" s="232"/>
      <c r="S91" s="232"/>
      <c r="T91" s="232"/>
      <c r="U91" s="232"/>
      <c r="V91" s="232"/>
      <c r="W91" s="232"/>
      <c r="X91" s="232"/>
      <c r="Y91" s="232"/>
      <c r="Z91" s="232"/>
      <c r="AA91" s="232"/>
      <c r="AB91" s="232"/>
      <c r="AC91" s="232"/>
      <c r="AD91" s="232"/>
      <c r="AE91" s="232"/>
      <c r="AF91" s="232"/>
    </row>
    <row r="92" spans="17:32" s="210" customFormat="1" ht="14.25">
      <c r="Q92" s="232"/>
      <c r="R92" s="232"/>
      <c r="S92" s="232"/>
      <c r="T92" s="232"/>
      <c r="U92" s="232"/>
      <c r="V92" s="232"/>
      <c r="W92" s="232"/>
      <c r="X92" s="232"/>
      <c r="Y92" s="232"/>
      <c r="Z92" s="232"/>
      <c r="AA92" s="232"/>
      <c r="AB92" s="232"/>
      <c r="AC92" s="232"/>
      <c r="AD92" s="232"/>
      <c r="AE92" s="232"/>
      <c r="AF92" s="232"/>
    </row>
    <row r="93" spans="17:32" ht="12.75">
      <c r="Q93" s="221"/>
      <c r="R93" s="221"/>
      <c r="S93" s="221"/>
      <c r="T93" s="221"/>
      <c r="U93" s="221"/>
      <c r="V93" s="221"/>
      <c r="W93" s="221"/>
      <c r="X93" s="221"/>
      <c r="Y93" s="221"/>
      <c r="Z93" s="221"/>
      <c r="AA93" s="221"/>
      <c r="AB93" s="221"/>
      <c r="AC93" s="221"/>
      <c r="AD93" s="221"/>
      <c r="AE93" s="221"/>
      <c r="AF93" s="221"/>
    </row>
    <row r="94" spans="17:32" ht="12.75">
      <c r="Q94" s="221"/>
      <c r="R94" s="221"/>
      <c r="S94" s="221"/>
      <c r="T94" s="221"/>
      <c r="U94" s="221"/>
      <c r="V94" s="221"/>
      <c r="W94" s="221"/>
      <c r="X94" s="221"/>
      <c r="Y94" s="221"/>
      <c r="Z94" s="221"/>
      <c r="AA94" s="221"/>
      <c r="AB94" s="221"/>
      <c r="AC94" s="221"/>
      <c r="AD94" s="221"/>
      <c r="AE94" s="221"/>
      <c r="AF94" s="221"/>
    </row>
    <row r="95" spans="17:32" ht="12.75">
      <c r="Q95" s="221"/>
      <c r="R95" s="221"/>
      <c r="S95" s="221"/>
      <c r="T95" s="221"/>
      <c r="U95" s="221"/>
      <c r="V95" s="221"/>
      <c r="W95" s="221"/>
      <c r="X95" s="221"/>
      <c r="Y95" s="221"/>
      <c r="Z95" s="221"/>
      <c r="AA95" s="221"/>
      <c r="AB95" s="221"/>
      <c r="AC95" s="221"/>
      <c r="AD95" s="221"/>
      <c r="AE95" s="221"/>
      <c r="AF95" s="221"/>
    </row>
    <row r="96" spans="17:32" ht="12.75">
      <c r="Q96" s="221"/>
      <c r="R96" s="221"/>
      <c r="S96" s="221"/>
      <c r="T96" s="221"/>
      <c r="U96" s="221"/>
      <c r="V96" s="221"/>
      <c r="W96" s="221"/>
      <c r="X96" s="221"/>
      <c r="Y96" s="221"/>
      <c r="Z96" s="221"/>
      <c r="AA96" s="221"/>
      <c r="AB96" s="221"/>
      <c r="AC96" s="221"/>
      <c r="AD96" s="221"/>
      <c r="AE96" s="221"/>
      <c r="AF96" s="221"/>
    </row>
    <row r="97" spans="17:32" ht="12.75">
      <c r="Q97" s="221"/>
      <c r="R97" s="221"/>
      <c r="S97" s="221"/>
      <c r="T97" s="221"/>
      <c r="U97" s="221"/>
      <c r="V97" s="221"/>
      <c r="W97" s="221"/>
      <c r="X97" s="221"/>
      <c r="Y97" s="221"/>
      <c r="Z97" s="221"/>
      <c r="AA97" s="221"/>
      <c r="AB97" s="221"/>
      <c r="AC97" s="221"/>
      <c r="AD97" s="221"/>
      <c r="AE97" s="221"/>
      <c r="AF97" s="221"/>
    </row>
    <row r="98" spans="17:32" ht="12.75">
      <c r="Q98" s="221"/>
      <c r="R98" s="221"/>
      <c r="S98" s="221"/>
      <c r="T98" s="221"/>
      <c r="U98" s="221"/>
      <c r="V98" s="221"/>
      <c r="W98" s="221"/>
      <c r="X98" s="221"/>
      <c r="Y98" s="221"/>
      <c r="Z98" s="221"/>
      <c r="AA98" s="221"/>
      <c r="AB98" s="221"/>
      <c r="AC98" s="221"/>
      <c r="AD98" s="221"/>
      <c r="AE98" s="221"/>
      <c r="AF98" s="221"/>
    </row>
    <row r="99" spans="17:32" ht="12.75">
      <c r="Q99" s="221"/>
      <c r="R99" s="221"/>
      <c r="S99" s="221"/>
      <c r="T99" s="221"/>
      <c r="U99" s="221"/>
      <c r="V99" s="221"/>
      <c r="W99" s="221"/>
      <c r="X99" s="221"/>
      <c r="Y99" s="221"/>
      <c r="Z99" s="221"/>
      <c r="AA99" s="221"/>
      <c r="AB99" s="221"/>
      <c r="AC99" s="221"/>
      <c r="AD99" s="221"/>
      <c r="AE99" s="221"/>
      <c r="AF99" s="221"/>
    </row>
    <row r="100" spans="17:32" ht="12.75">
      <c r="Q100" s="221"/>
      <c r="R100" s="221"/>
      <c r="S100" s="221"/>
      <c r="T100" s="221"/>
      <c r="U100" s="221"/>
      <c r="V100" s="221"/>
      <c r="W100" s="221"/>
      <c r="X100" s="221"/>
      <c r="Y100" s="221"/>
      <c r="Z100" s="221"/>
      <c r="AA100" s="221"/>
      <c r="AB100" s="221"/>
      <c r="AC100" s="221"/>
      <c r="AD100" s="221"/>
      <c r="AE100" s="221"/>
      <c r="AF100" s="221"/>
    </row>
    <row r="101" spans="17:32" ht="12.75">
      <c r="Q101" s="221"/>
      <c r="R101" s="221"/>
      <c r="S101" s="221"/>
      <c r="T101" s="221"/>
      <c r="U101" s="221"/>
      <c r="V101" s="221"/>
      <c r="W101" s="221"/>
      <c r="X101" s="221"/>
      <c r="Y101" s="221"/>
      <c r="Z101" s="221"/>
      <c r="AA101" s="221"/>
      <c r="AB101" s="221"/>
      <c r="AC101" s="221"/>
      <c r="AD101" s="221"/>
      <c r="AE101" s="221"/>
      <c r="AF101" s="221"/>
    </row>
    <row r="102" spans="17:32" ht="12.75">
      <c r="Q102" s="221"/>
      <c r="R102" s="221"/>
      <c r="S102" s="221"/>
      <c r="T102" s="221"/>
      <c r="U102" s="221"/>
      <c r="V102" s="221"/>
      <c r="W102" s="221"/>
      <c r="X102" s="221"/>
      <c r="Y102" s="221"/>
      <c r="Z102" s="221"/>
      <c r="AA102" s="221"/>
      <c r="AB102" s="221"/>
      <c r="AC102" s="221"/>
      <c r="AD102" s="221"/>
      <c r="AE102" s="221"/>
      <c r="AF102" s="221"/>
    </row>
    <row r="103" spans="17:32" ht="12.75">
      <c r="Q103" s="221"/>
      <c r="R103" s="221"/>
      <c r="S103" s="221"/>
      <c r="T103" s="221"/>
      <c r="U103" s="221"/>
      <c r="V103" s="221"/>
      <c r="W103" s="221"/>
      <c r="X103" s="221"/>
      <c r="Y103" s="221"/>
      <c r="Z103" s="221"/>
      <c r="AA103" s="221"/>
      <c r="AB103" s="221"/>
      <c r="AC103" s="221"/>
      <c r="AD103" s="221"/>
      <c r="AE103" s="221"/>
      <c r="AF103" s="221"/>
    </row>
    <row r="104" spans="17:32" ht="12.75">
      <c r="Q104" s="221"/>
      <c r="R104" s="221"/>
      <c r="S104" s="221"/>
      <c r="T104" s="221"/>
      <c r="U104" s="221"/>
      <c r="V104" s="221"/>
      <c r="W104" s="221"/>
      <c r="X104" s="221"/>
      <c r="Y104" s="221"/>
      <c r="Z104" s="221"/>
      <c r="AA104" s="221"/>
      <c r="AB104" s="221"/>
      <c r="AC104" s="221"/>
      <c r="AD104" s="221"/>
      <c r="AE104" s="221"/>
      <c r="AF104" s="221"/>
    </row>
    <row r="105" spans="17:32" ht="12.75">
      <c r="Q105" s="221"/>
      <c r="R105" s="221"/>
      <c r="S105" s="221"/>
      <c r="T105" s="221"/>
      <c r="U105" s="221"/>
      <c r="V105" s="221"/>
      <c r="W105" s="221"/>
      <c r="X105" s="221"/>
      <c r="Y105" s="221"/>
      <c r="Z105" s="221"/>
      <c r="AA105" s="221"/>
      <c r="AB105" s="221"/>
      <c r="AC105" s="221"/>
      <c r="AD105" s="221"/>
      <c r="AE105" s="221"/>
      <c r="AF105" s="221"/>
    </row>
    <row r="106" spans="17:32" ht="12.75">
      <c r="Q106" s="221"/>
      <c r="R106" s="221"/>
      <c r="S106" s="221"/>
      <c r="T106" s="221"/>
      <c r="U106" s="221"/>
      <c r="V106" s="221"/>
      <c r="W106" s="221"/>
      <c r="X106" s="221"/>
      <c r="Y106" s="221"/>
      <c r="Z106" s="221"/>
      <c r="AA106" s="221"/>
      <c r="AB106" s="221"/>
      <c r="AC106" s="221"/>
      <c r="AD106" s="221"/>
      <c r="AE106" s="221"/>
      <c r="AF106" s="221"/>
    </row>
    <row r="107" spans="17:32" ht="12.75">
      <c r="Q107" s="221"/>
      <c r="R107" s="221"/>
      <c r="S107" s="221"/>
      <c r="T107" s="221"/>
      <c r="U107" s="221"/>
      <c r="V107" s="221"/>
      <c r="W107" s="221"/>
      <c r="X107" s="221"/>
      <c r="Y107" s="221"/>
      <c r="Z107" s="221"/>
      <c r="AA107" s="221"/>
      <c r="AB107" s="221"/>
      <c r="AC107" s="221"/>
      <c r="AD107" s="221"/>
      <c r="AE107" s="221"/>
      <c r="AF107" s="221"/>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row r="205" spans="17:32" ht="12.75">
      <c r="Q205" s="221"/>
      <c r="R205" s="221"/>
      <c r="S205" s="221"/>
      <c r="T205" s="221"/>
      <c r="U205" s="221"/>
      <c r="V205" s="221"/>
      <c r="W205" s="221"/>
      <c r="X205" s="221"/>
      <c r="Y205" s="221"/>
      <c r="Z205" s="221"/>
      <c r="AA205" s="221"/>
      <c r="AB205" s="221"/>
      <c r="AC205" s="221"/>
      <c r="AD205" s="221"/>
      <c r="AE205" s="221"/>
      <c r="AF205" s="221"/>
    </row>
    <row r="206" spans="17:32" ht="12.75">
      <c r="Q206" s="221"/>
      <c r="R206" s="221"/>
      <c r="S206" s="221"/>
      <c r="T206" s="221"/>
      <c r="U206" s="221"/>
      <c r="V206" s="221"/>
      <c r="W206" s="221"/>
      <c r="X206" s="221"/>
      <c r="Y206" s="221"/>
      <c r="Z206" s="221"/>
      <c r="AA206" s="221"/>
      <c r="AB206" s="221"/>
      <c r="AC206" s="221"/>
      <c r="AD206" s="221"/>
      <c r="AE206" s="221"/>
      <c r="AF206" s="221"/>
    </row>
    <row r="207" spans="17:32" ht="12.75">
      <c r="Q207" s="221"/>
      <c r="R207" s="221"/>
      <c r="S207" s="221"/>
      <c r="T207" s="221"/>
      <c r="U207" s="221"/>
      <c r="V207" s="221"/>
      <c r="W207" s="221"/>
      <c r="X207" s="221"/>
      <c r="Y207" s="221"/>
      <c r="Z207" s="221"/>
      <c r="AA207" s="221"/>
      <c r="AB207" s="221"/>
      <c r="AC207" s="221"/>
      <c r="AD207" s="221"/>
      <c r="AE207" s="221"/>
      <c r="AF207" s="221"/>
    </row>
    <row r="208" spans="17:32" ht="12.75">
      <c r="Q208" s="221"/>
      <c r="R208" s="221"/>
      <c r="S208" s="221"/>
      <c r="T208" s="221"/>
      <c r="U208" s="221"/>
      <c r="V208" s="221"/>
      <c r="W208" s="221"/>
      <c r="X208" s="221"/>
      <c r="Y208" s="221"/>
      <c r="Z208" s="221"/>
      <c r="AA208" s="221"/>
      <c r="AB208" s="221"/>
      <c r="AC208" s="221"/>
      <c r="AD208" s="221"/>
      <c r="AE208" s="221"/>
      <c r="AF208" s="221"/>
    </row>
    <row r="209" spans="17:32" ht="12.75">
      <c r="Q209" s="221"/>
      <c r="R209" s="221"/>
      <c r="S209" s="221"/>
      <c r="T209" s="221"/>
      <c r="U209" s="221"/>
      <c r="V209" s="221"/>
      <c r="W209" s="221"/>
      <c r="X209" s="221"/>
      <c r="Y209" s="221"/>
      <c r="Z209" s="221"/>
      <c r="AA209" s="221"/>
      <c r="AB209" s="221"/>
      <c r="AC209" s="221"/>
      <c r="AD209" s="221"/>
      <c r="AE209" s="221"/>
      <c r="AF209" s="221"/>
    </row>
    <row r="210" spans="17:32" ht="12.75">
      <c r="Q210" s="221"/>
      <c r="R210" s="221"/>
      <c r="S210" s="221"/>
      <c r="T210" s="221"/>
      <c r="U210" s="221"/>
      <c r="V210" s="221"/>
      <c r="W210" s="221"/>
      <c r="X210" s="221"/>
      <c r="Y210" s="221"/>
      <c r="Z210" s="221"/>
      <c r="AA210" s="221"/>
      <c r="AB210" s="221"/>
      <c r="AC210" s="221"/>
      <c r="AD210" s="221"/>
      <c r="AE210" s="221"/>
      <c r="AF210" s="221"/>
    </row>
    <row r="211" spans="17:32" ht="12.75">
      <c r="Q211" s="221"/>
      <c r="R211" s="221"/>
      <c r="S211" s="221"/>
      <c r="T211" s="221"/>
      <c r="U211" s="221"/>
      <c r="V211" s="221"/>
      <c r="W211" s="221"/>
      <c r="X211" s="221"/>
      <c r="Y211" s="221"/>
      <c r="Z211" s="221"/>
      <c r="AA211" s="221"/>
      <c r="AB211" s="221"/>
      <c r="AC211" s="221"/>
      <c r="AD211" s="221"/>
      <c r="AE211" s="221"/>
      <c r="AF211" s="221"/>
    </row>
    <row r="212" spans="17:32" ht="12.75">
      <c r="Q212" s="221"/>
      <c r="R212" s="221"/>
      <c r="S212" s="221"/>
      <c r="T212" s="221"/>
      <c r="U212" s="221"/>
      <c r="V212" s="221"/>
      <c r="W212" s="221"/>
      <c r="X212" s="221"/>
      <c r="Y212" s="221"/>
      <c r="Z212" s="221"/>
      <c r="AA212" s="221"/>
      <c r="AB212" s="221"/>
      <c r="AC212" s="221"/>
      <c r="AD212" s="221"/>
      <c r="AE212" s="221"/>
      <c r="AF212" s="221"/>
    </row>
    <row r="213" spans="17:32" ht="12.75">
      <c r="Q213" s="221"/>
      <c r="R213" s="221"/>
      <c r="S213" s="221"/>
      <c r="T213" s="221"/>
      <c r="U213" s="221"/>
      <c r="V213" s="221"/>
      <c r="W213" s="221"/>
      <c r="X213" s="221"/>
      <c r="Y213" s="221"/>
      <c r="Z213" s="221"/>
      <c r="AA213" s="221"/>
      <c r="AB213" s="221"/>
      <c r="AC213" s="221"/>
      <c r="AD213" s="221"/>
      <c r="AE213" s="221"/>
      <c r="AF213" s="221"/>
    </row>
    <row r="214" spans="17:32" ht="12.75">
      <c r="Q214" s="221"/>
      <c r="R214" s="221"/>
      <c r="S214" s="221"/>
      <c r="T214" s="221"/>
      <c r="U214" s="221"/>
      <c r="V214" s="221"/>
      <c r="W214" s="221"/>
      <c r="X214" s="221"/>
      <c r="Y214" s="221"/>
      <c r="Z214" s="221"/>
      <c r="AA214" s="221"/>
      <c r="AB214" s="221"/>
      <c r="AC214" s="221"/>
      <c r="AD214" s="221"/>
      <c r="AE214" s="221"/>
      <c r="AF214" s="221"/>
    </row>
    <row r="215" spans="17:32" ht="12.75">
      <c r="Q215" s="221"/>
      <c r="R215" s="221"/>
      <c r="S215" s="221"/>
      <c r="T215" s="221"/>
      <c r="U215" s="221"/>
      <c r="V215" s="221"/>
      <c r="W215" s="221"/>
      <c r="X215" s="221"/>
      <c r="Y215" s="221"/>
      <c r="Z215" s="221"/>
      <c r="AA215" s="221"/>
      <c r="AB215" s="221"/>
      <c r="AC215" s="221"/>
      <c r="AD215" s="221"/>
      <c r="AE215" s="221"/>
      <c r="AF215" s="221"/>
    </row>
    <row r="216" spans="17:32" ht="12.75">
      <c r="Q216" s="221"/>
      <c r="R216" s="221"/>
      <c r="S216" s="221"/>
      <c r="T216" s="221"/>
      <c r="U216" s="221"/>
      <c r="V216" s="221"/>
      <c r="W216" s="221"/>
      <c r="X216" s="221"/>
      <c r="Y216" s="221"/>
      <c r="Z216" s="221"/>
      <c r="AA216" s="221"/>
      <c r="AB216" s="221"/>
      <c r="AC216" s="221"/>
      <c r="AD216" s="221"/>
      <c r="AE216" s="221"/>
      <c r="AF216" s="221"/>
    </row>
    <row r="217" spans="17:32" ht="12.75">
      <c r="Q217" s="221"/>
      <c r="R217" s="221"/>
      <c r="S217" s="221"/>
      <c r="T217" s="221"/>
      <c r="U217" s="221"/>
      <c r="V217" s="221"/>
      <c r="W217" s="221"/>
      <c r="X217" s="221"/>
      <c r="Y217" s="221"/>
      <c r="Z217" s="221"/>
      <c r="AA217" s="221"/>
      <c r="AB217" s="221"/>
      <c r="AC217" s="221"/>
      <c r="AD217" s="221"/>
      <c r="AE217" s="221"/>
      <c r="AF217" s="221"/>
    </row>
    <row r="218" spans="17:32" ht="12.75">
      <c r="Q218" s="221"/>
      <c r="R218" s="221"/>
      <c r="S218" s="221"/>
      <c r="T218" s="221"/>
      <c r="U218" s="221"/>
      <c r="V218" s="221"/>
      <c r="W218" s="221"/>
      <c r="X218" s="221"/>
      <c r="Y218" s="221"/>
      <c r="Z218" s="221"/>
      <c r="AA218" s="221"/>
      <c r="AB218" s="221"/>
      <c r="AC218" s="221"/>
      <c r="AD218" s="221"/>
      <c r="AE218" s="221"/>
      <c r="AF218" s="221"/>
    </row>
    <row r="219" spans="17:32" ht="12.75">
      <c r="Q219" s="221"/>
      <c r="R219" s="221"/>
      <c r="S219" s="221"/>
      <c r="T219" s="221"/>
      <c r="U219" s="221"/>
      <c r="V219" s="221"/>
      <c r="W219" s="221"/>
      <c r="X219" s="221"/>
      <c r="Y219" s="221"/>
      <c r="Z219" s="221"/>
      <c r="AA219" s="221"/>
      <c r="AB219" s="221"/>
      <c r="AC219" s="221"/>
      <c r="AD219" s="221"/>
      <c r="AE219" s="221"/>
      <c r="AF219" s="221"/>
    </row>
    <row r="220" spans="17:32" ht="12.75">
      <c r="Q220" s="221"/>
      <c r="R220" s="221"/>
      <c r="S220" s="221"/>
      <c r="T220" s="221"/>
      <c r="U220" s="221"/>
      <c r="V220" s="221"/>
      <c r="W220" s="221"/>
      <c r="X220" s="221"/>
      <c r="Y220" s="221"/>
      <c r="Z220" s="221"/>
      <c r="AA220" s="221"/>
      <c r="AB220" s="221"/>
      <c r="AC220" s="221"/>
      <c r="AD220" s="221"/>
      <c r="AE220" s="221"/>
      <c r="AF220" s="221"/>
    </row>
    <row r="221" spans="17:32" ht="12.75">
      <c r="Q221" s="221"/>
      <c r="R221" s="221"/>
      <c r="S221" s="221"/>
      <c r="T221" s="221"/>
      <c r="U221" s="221"/>
      <c r="V221" s="221"/>
      <c r="W221" s="221"/>
      <c r="X221" s="221"/>
      <c r="Y221" s="221"/>
      <c r="Z221" s="221"/>
      <c r="AA221" s="221"/>
      <c r="AB221" s="221"/>
      <c r="AC221" s="221"/>
      <c r="AD221" s="221"/>
      <c r="AE221" s="221"/>
      <c r="AF221" s="221"/>
    </row>
    <row r="222" spans="17:32" ht="12.75">
      <c r="Q222" s="221"/>
      <c r="R222" s="221"/>
      <c r="S222" s="221"/>
      <c r="T222" s="221"/>
      <c r="U222" s="221"/>
      <c r="V222" s="221"/>
      <c r="W222" s="221"/>
      <c r="X222" s="221"/>
      <c r="Y222" s="221"/>
      <c r="Z222" s="221"/>
      <c r="AA222" s="221"/>
      <c r="AB222" s="221"/>
      <c r="AC222" s="221"/>
      <c r="AD222" s="221"/>
      <c r="AE222" s="221"/>
      <c r="AF222" s="221"/>
    </row>
    <row r="223" spans="17:32" ht="12.75">
      <c r="Q223" s="221"/>
      <c r="R223" s="221"/>
      <c r="S223" s="221"/>
      <c r="T223" s="221"/>
      <c r="U223" s="221"/>
      <c r="V223" s="221"/>
      <c r="W223" s="221"/>
      <c r="X223" s="221"/>
      <c r="Y223" s="221"/>
      <c r="Z223" s="221"/>
      <c r="AA223" s="221"/>
      <c r="AB223" s="221"/>
      <c r="AC223" s="221"/>
      <c r="AD223" s="221"/>
      <c r="AE223" s="221"/>
      <c r="AF223" s="221"/>
    </row>
    <row r="224" spans="17:32" ht="12.75">
      <c r="Q224" s="221"/>
      <c r="R224" s="221"/>
      <c r="S224" s="221"/>
      <c r="T224" s="221"/>
      <c r="U224" s="221"/>
      <c r="V224" s="221"/>
      <c r="W224" s="221"/>
      <c r="X224" s="221"/>
      <c r="Y224" s="221"/>
      <c r="Z224" s="221"/>
      <c r="AA224" s="221"/>
      <c r="AB224" s="221"/>
      <c r="AC224" s="221"/>
      <c r="AD224" s="221"/>
      <c r="AE224" s="221"/>
      <c r="AF224" s="221"/>
    </row>
    <row r="225" spans="17:32" ht="12.75">
      <c r="Q225" s="221"/>
      <c r="R225" s="221"/>
      <c r="S225" s="221"/>
      <c r="T225" s="221"/>
      <c r="U225" s="221"/>
      <c r="V225" s="221"/>
      <c r="W225" s="221"/>
      <c r="X225" s="221"/>
      <c r="Y225" s="221"/>
      <c r="Z225" s="221"/>
      <c r="AA225" s="221"/>
      <c r="AB225" s="221"/>
      <c r="AC225" s="221"/>
      <c r="AD225" s="221"/>
      <c r="AE225" s="221"/>
      <c r="AF225" s="221"/>
    </row>
    <row r="226" spans="17:32" ht="12.75">
      <c r="Q226" s="221"/>
      <c r="R226" s="221"/>
      <c r="S226" s="221"/>
      <c r="T226" s="221"/>
      <c r="U226" s="221"/>
      <c r="V226" s="221"/>
      <c r="W226" s="221"/>
      <c r="X226" s="221"/>
      <c r="Y226" s="221"/>
      <c r="Z226" s="221"/>
      <c r="AA226" s="221"/>
      <c r="AB226" s="221"/>
      <c r="AC226" s="221"/>
      <c r="AD226" s="221"/>
      <c r="AE226" s="221"/>
      <c r="AF226" s="221"/>
    </row>
    <row r="227" spans="17:32" ht="12.75">
      <c r="Q227" s="221"/>
      <c r="R227" s="221"/>
      <c r="S227" s="221"/>
      <c r="T227" s="221"/>
      <c r="U227" s="221"/>
      <c r="V227" s="221"/>
      <c r="W227" s="221"/>
      <c r="X227" s="221"/>
      <c r="Y227" s="221"/>
      <c r="Z227" s="221"/>
      <c r="AA227" s="221"/>
      <c r="AB227" s="221"/>
      <c r="AC227" s="221"/>
      <c r="AD227" s="221"/>
      <c r="AE227" s="221"/>
      <c r="AF227" s="221"/>
    </row>
    <row r="228" spans="17:32" ht="12.75">
      <c r="Q228" s="221"/>
      <c r="R228" s="221"/>
      <c r="S228" s="221"/>
      <c r="T228" s="221"/>
      <c r="U228" s="221"/>
      <c r="V228" s="221"/>
      <c r="W228" s="221"/>
      <c r="X228" s="221"/>
      <c r="Y228" s="221"/>
      <c r="Z228" s="221"/>
      <c r="AA228" s="221"/>
      <c r="AB228" s="221"/>
      <c r="AC228" s="221"/>
      <c r="AD228" s="221"/>
      <c r="AE228" s="221"/>
      <c r="AF228" s="221"/>
    </row>
    <row r="229" spans="17:32" ht="12.75">
      <c r="Q229" s="221"/>
      <c r="R229" s="221"/>
      <c r="S229" s="221"/>
      <c r="T229" s="221"/>
      <c r="U229" s="221"/>
      <c r="V229" s="221"/>
      <c r="W229" s="221"/>
      <c r="X229" s="221"/>
      <c r="Y229" s="221"/>
      <c r="Z229" s="221"/>
      <c r="AA229" s="221"/>
      <c r="AB229" s="221"/>
      <c r="AC229" s="221"/>
      <c r="AD229" s="221"/>
      <c r="AE229" s="221"/>
      <c r="AF229" s="221"/>
    </row>
    <row r="230" spans="17:32" ht="12.75">
      <c r="Q230" s="221"/>
      <c r="R230" s="221"/>
      <c r="S230" s="221"/>
      <c r="T230" s="221"/>
      <c r="U230" s="221"/>
      <c r="V230" s="221"/>
      <c r="W230" s="221"/>
      <c r="X230" s="221"/>
      <c r="Y230" s="221"/>
      <c r="Z230" s="221"/>
      <c r="AA230" s="221"/>
      <c r="AB230" s="221"/>
      <c r="AC230" s="221"/>
      <c r="AD230" s="221"/>
      <c r="AE230" s="221"/>
      <c r="AF230" s="221"/>
    </row>
    <row r="231" spans="17:32" ht="12.75">
      <c r="Q231" s="221"/>
      <c r="R231" s="221"/>
      <c r="S231" s="221"/>
      <c r="T231" s="221"/>
      <c r="U231" s="221"/>
      <c r="V231" s="221"/>
      <c r="W231" s="221"/>
      <c r="X231" s="221"/>
      <c r="Y231" s="221"/>
      <c r="Z231" s="221"/>
      <c r="AA231" s="221"/>
      <c r="AB231" s="221"/>
      <c r="AC231" s="221"/>
      <c r="AD231" s="221"/>
      <c r="AE231" s="221"/>
      <c r="AF231" s="221"/>
    </row>
    <row r="232" spans="17:32" ht="12.75">
      <c r="Q232" s="221"/>
      <c r="R232" s="221"/>
      <c r="S232" s="221"/>
      <c r="T232" s="221"/>
      <c r="U232" s="221"/>
      <c r="V232" s="221"/>
      <c r="W232" s="221"/>
      <c r="X232" s="221"/>
      <c r="Y232" s="221"/>
      <c r="Z232" s="221"/>
      <c r="AA232" s="221"/>
      <c r="AB232" s="221"/>
      <c r="AC232" s="221"/>
      <c r="AD232" s="221"/>
      <c r="AE232" s="221"/>
      <c r="AF232" s="221"/>
    </row>
    <row r="233" spans="17:32" ht="12.75">
      <c r="Q233" s="221"/>
      <c r="R233" s="221"/>
      <c r="S233" s="221"/>
      <c r="T233" s="221"/>
      <c r="U233" s="221"/>
      <c r="V233" s="221"/>
      <c r="W233" s="221"/>
      <c r="X233" s="221"/>
      <c r="Y233" s="221"/>
      <c r="Z233" s="221"/>
      <c r="AA233" s="221"/>
      <c r="AB233" s="221"/>
      <c r="AC233" s="221"/>
      <c r="AD233" s="221"/>
      <c r="AE233" s="221"/>
      <c r="AF233" s="221"/>
    </row>
    <row r="234" spans="17:32" ht="12.75">
      <c r="Q234" s="221"/>
      <c r="R234" s="221"/>
      <c r="S234" s="221"/>
      <c r="T234" s="221"/>
      <c r="U234" s="221"/>
      <c r="V234" s="221"/>
      <c r="W234" s="221"/>
      <c r="X234" s="221"/>
      <c r="Y234" s="221"/>
      <c r="Z234" s="221"/>
      <c r="AA234" s="221"/>
      <c r="AB234" s="221"/>
      <c r="AC234" s="221"/>
      <c r="AD234" s="221"/>
      <c r="AE234" s="221"/>
      <c r="AF234" s="221"/>
    </row>
    <row r="235" spans="17:32" ht="12.75">
      <c r="Q235" s="221"/>
      <c r="R235" s="221"/>
      <c r="S235" s="221"/>
      <c r="T235" s="221"/>
      <c r="U235" s="221"/>
      <c r="V235" s="221"/>
      <c r="W235" s="221"/>
      <c r="X235" s="221"/>
      <c r="Y235" s="221"/>
      <c r="Z235" s="221"/>
      <c r="AA235" s="221"/>
      <c r="AB235" s="221"/>
      <c r="AC235" s="221"/>
      <c r="AD235" s="221"/>
      <c r="AE235" s="221"/>
      <c r="AF235" s="221"/>
    </row>
  </sheetData>
  <sheetProtection/>
  <mergeCells count="23">
    <mergeCell ref="B55:C55"/>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4" right="0.21" top="0.83" bottom="0.37" header="0.63" footer="0.14"/>
  <pageSetup horizontalDpi="600" verticalDpi="600" orientation="landscape" paperSize="9" scale="90"/>
  <headerFooter alignWithMargins="0">
    <oddHeader>&amp;C&amp;8lapa &amp;P</oddHeader>
    <oddFooter>&amp;R&amp;8Lokālā tāme Nr.5-2</oddFooter>
  </headerFooter>
</worksheet>
</file>

<file path=xl/worksheets/sheet31.xml><?xml version="1.0" encoding="utf-8"?>
<worksheet xmlns="http://schemas.openxmlformats.org/spreadsheetml/2006/main" xmlns:r="http://schemas.openxmlformats.org/officeDocument/2006/relationships">
  <sheetPr>
    <tabColor indexed="13"/>
  </sheetPr>
  <dimension ref="A1:AF237"/>
  <sheetViews>
    <sheetView zoomScale="90" zoomScaleNormal="90" workbookViewId="0" topLeftCell="A1">
      <selection activeCell="B6" sqref="B6"/>
    </sheetView>
  </sheetViews>
  <sheetFormatPr defaultColWidth="9.140625" defaultRowHeight="12.75"/>
  <cols>
    <col min="1" max="1" width="4.421875" style="220" customWidth="1"/>
    <col min="2" max="2" width="8.8515625" style="220" customWidth="1"/>
    <col min="3" max="3" width="34.28125" style="220" customWidth="1"/>
    <col min="4" max="4" width="6.421875" style="220" customWidth="1"/>
    <col min="5" max="5" width="7.421875" style="220" customWidth="1"/>
    <col min="6" max="6" width="6.7109375" style="220" customWidth="1"/>
    <col min="7" max="7" width="7.140625" style="220" customWidth="1"/>
    <col min="8" max="8" width="6.7109375" style="220" customWidth="1"/>
    <col min="9" max="9" width="8.00390625" style="220" customWidth="1"/>
    <col min="10" max="10" width="8.7109375" style="220" customWidth="1"/>
    <col min="11" max="11" width="9.140625" style="220" customWidth="1"/>
    <col min="12" max="12" width="9.28125" style="220" customWidth="1"/>
    <col min="13" max="14" width="10.00390625" style="220" customWidth="1"/>
    <col min="15" max="15" width="9.28125" style="220" customWidth="1"/>
    <col min="16" max="16" width="11.00390625" style="220" customWidth="1"/>
    <col min="17" max="17" width="9.140625" style="220" customWidth="1"/>
    <col min="18" max="19" width="9.8515625" style="220" bestFit="1" customWidth="1"/>
    <col min="20" max="16384" width="9.140625" style="220" customWidth="1"/>
  </cols>
  <sheetData>
    <row r="1" s="210" customFormat="1" ht="15">
      <c r="A1" s="208" t="s">
        <v>1622</v>
      </c>
    </row>
    <row r="2" s="210" customFormat="1" ht="15">
      <c r="A2" s="208" t="s">
        <v>947</v>
      </c>
    </row>
    <row r="3" spans="1:16" s="210" customFormat="1" ht="14.25">
      <c r="A3" s="758" t="s">
        <v>1402</v>
      </c>
      <c r="B3" s="758"/>
      <c r="C3" s="758"/>
      <c r="D3" s="758"/>
      <c r="E3" s="758"/>
      <c r="F3" s="758"/>
      <c r="G3" s="758"/>
      <c r="H3" s="758"/>
      <c r="I3" s="758"/>
      <c r="J3" s="758"/>
      <c r="K3" s="758"/>
      <c r="L3" s="758"/>
      <c r="M3" s="758"/>
      <c r="N3" s="758"/>
      <c r="O3" s="758"/>
      <c r="P3" s="758"/>
    </row>
    <row r="4" spans="1:16" s="210" customFormat="1" ht="15">
      <c r="A4" s="759" t="s">
        <v>239</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1520</v>
      </c>
      <c r="L6" s="760"/>
      <c r="M6" s="760"/>
      <c r="N6" s="760"/>
      <c r="O6" s="761">
        <f>P59</f>
        <v>0</v>
      </c>
      <c r="P6" s="761"/>
    </row>
    <row r="7" spans="9:16" s="210" customFormat="1" ht="13.5" customHeight="1">
      <c r="I7" s="212"/>
      <c r="J7" s="213"/>
      <c r="K7" s="211"/>
      <c r="L7" s="214"/>
      <c r="M7" s="215"/>
      <c r="N7" s="213"/>
      <c r="O7" s="213"/>
      <c r="P7" s="215"/>
    </row>
    <row r="8" spans="1:16" s="212" customFormat="1" ht="15">
      <c r="A8" s="212" t="s">
        <v>2182</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500" customFormat="1" ht="18" customHeight="1">
      <c r="A18" s="289">
        <v>1</v>
      </c>
      <c r="B18" s="290" t="s">
        <v>2256</v>
      </c>
      <c r="C18" s="291" t="s">
        <v>2257</v>
      </c>
      <c r="D18" s="290"/>
      <c r="E18" s="290"/>
      <c r="F18" s="292"/>
      <c r="G18" s="292"/>
      <c r="H18" s="292"/>
      <c r="I18" s="292"/>
      <c r="J18" s="292"/>
      <c r="K18" s="294"/>
      <c r="L18" s="292"/>
      <c r="M18" s="292"/>
      <c r="N18" s="292"/>
      <c r="O18" s="292"/>
      <c r="P18" s="295"/>
    </row>
    <row r="19" spans="1:16" s="500" customFormat="1" ht="18" customHeight="1">
      <c r="A19" s="289"/>
      <c r="B19" s="290"/>
      <c r="C19" s="291" t="s">
        <v>2258</v>
      </c>
      <c r="D19" s="290" t="s">
        <v>1620</v>
      </c>
      <c r="E19" s="315">
        <v>61.73</v>
      </c>
      <c r="F19" s="292"/>
      <c r="G19" s="292"/>
      <c r="H19" s="292"/>
      <c r="I19" s="292"/>
      <c r="J19" s="292"/>
      <c r="K19" s="294"/>
      <c r="L19" s="292"/>
      <c r="M19" s="292"/>
      <c r="N19" s="292"/>
      <c r="O19" s="292"/>
      <c r="P19" s="295"/>
    </row>
    <row r="20" spans="1:16" s="500" customFormat="1" ht="18" customHeight="1">
      <c r="A20" s="289"/>
      <c r="B20" s="290"/>
      <c r="C20" s="291" t="s">
        <v>2259</v>
      </c>
      <c r="D20" s="290" t="s">
        <v>249</v>
      </c>
      <c r="E20" s="513">
        <v>926</v>
      </c>
      <c r="F20" s="292"/>
      <c r="G20" s="292"/>
      <c r="H20" s="292"/>
      <c r="I20" s="292"/>
      <c r="J20" s="292"/>
      <c r="K20" s="294"/>
      <c r="L20" s="292"/>
      <c r="M20" s="292"/>
      <c r="N20" s="292"/>
      <c r="O20" s="292"/>
      <c r="P20" s="295"/>
    </row>
    <row r="21" spans="1:16" s="500" customFormat="1" ht="18" customHeight="1">
      <c r="A21" s="289">
        <v>2</v>
      </c>
      <c r="B21" s="498" t="s">
        <v>2260</v>
      </c>
      <c r="C21" s="291" t="s">
        <v>2261</v>
      </c>
      <c r="D21" s="290" t="s">
        <v>1620</v>
      </c>
      <c r="E21" s="315">
        <v>61.73</v>
      </c>
      <c r="F21" s="292"/>
      <c r="G21" s="292"/>
      <c r="H21" s="292"/>
      <c r="I21" s="292"/>
      <c r="J21" s="292"/>
      <c r="K21" s="294"/>
      <c r="L21" s="292"/>
      <c r="M21" s="292"/>
      <c r="N21" s="292"/>
      <c r="O21" s="292"/>
      <c r="P21" s="295"/>
    </row>
    <row r="22" spans="1:16" s="500" customFormat="1" ht="18" customHeight="1">
      <c r="A22" s="289"/>
      <c r="B22" s="290"/>
      <c r="C22" s="291" t="s">
        <v>2262</v>
      </c>
      <c r="D22" s="290" t="s">
        <v>177</v>
      </c>
      <c r="E22" s="315">
        <v>124</v>
      </c>
      <c r="F22" s="292"/>
      <c r="G22" s="292"/>
      <c r="H22" s="292"/>
      <c r="I22" s="292"/>
      <c r="J22" s="292"/>
      <c r="K22" s="294"/>
      <c r="L22" s="292"/>
      <c r="M22" s="292"/>
      <c r="N22" s="292"/>
      <c r="O22" s="292"/>
      <c r="P22" s="295"/>
    </row>
    <row r="23" spans="1:16" s="500" customFormat="1" ht="18" customHeight="1">
      <c r="A23" s="289">
        <v>3</v>
      </c>
      <c r="B23" s="290" t="s">
        <v>2263</v>
      </c>
      <c r="C23" s="291" t="s">
        <v>2264</v>
      </c>
      <c r="D23" s="290"/>
      <c r="E23" s="315"/>
      <c r="F23" s="292"/>
      <c r="G23" s="292"/>
      <c r="H23" s="292"/>
      <c r="I23" s="292"/>
      <c r="J23" s="292"/>
      <c r="K23" s="294"/>
      <c r="L23" s="292"/>
      <c r="M23" s="292"/>
      <c r="N23" s="292"/>
      <c r="O23" s="292"/>
      <c r="P23" s="295"/>
    </row>
    <row r="24" spans="1:16" s="500" customFormat="1" ht="18" customHeight="1">
      <c r="A24" s="289"/>
      <c r="B24" s="290"/>
      <c r="C24" s="291" t="s">
        <v>221</v>
      </c>
      <c r="D24" s="290" t="s">
        <v>2269</v>
      </c>
      <c r="E24" s="315">
        <v>4.1</v>
      </c>
      <c r="F24" s="292"/>
      <c r="G24" s="292"/>
      <c r="H24" s="292"/>
      <c r="I24" s="292"/>
      <c r="J24" s="292"/>
      <c r="K24" s="294"/>
      <c r="L24" s="292"/>
      <c r="M24" s="292"/>
      <c r="N24" s="292"/>
      <c r="O24" s="292"/>
      <c r="P24" s="295"/>
    </row>
    <row r="25" spans="1:16" s="500" customFormat="1" ht="18" customHeight="1">
      <c r="A25" s="289"/>
      <c r="B25" s="290"/>
      <c r="C25" s="291" t="s">
        <v>2259</v>
      </c>
      <c r="D25" s="290" t="s">
        <v>249</v>
      </c>
      <c r="E25" s="315">
        <v>16.9</v>
      </c>
      <c r="F25" s="292"/>
      <c r="G25" s="292"/>
      <c r="H25" s="292"/>
      <c r="I25" s="292"/>
      <c r="J25" s="292"/>
      <c r="K25" s="294"/>
      <c r="L25" s="292"/>
      <c r="M25" s="292"/>
      <c r="N25" s="292"/>
      <c r="O25" s="292"/>
      <c r="P25" s="295"/>
    </row>
    <row r="26" spans="1:16" s="500" customFormat="1" ht="18" customHeight="1">
      <c r="A26" s="289"/>
      <c r="B26" s="290"/>
      <c r="C26" s="291" t="s">
        <v>2265</v>
      </c>
      <c r="D26" s="290" t="s">
        <v>127</v>
      </c>
      <c r="E26" s="315">
        <v>5.7</v>
      </c>
      <c r="F26" s="292"/>
      <c r="G26" s="292"/>
      <c r="H26" s="292"/>
      <c r="I26" s="292"/>
      <c r="J26" s="292"/>
      <c r="K26" s="294"/>
      <c r="L26" s="292"/>
      <c r="M26" s="292"/>
      <c r="N26" s="292"/>
      <c r="O26" s="292"/>
      <c r="P26" s="295"/>
    </row>
    <row r="27" spans="1:16" s="500" customFormat="1" ht="18" customHeight="1">
      <c r="A27" s="289">
        <v>4</v>
      </c>
      <c r="B27" s="290" t="s">
        <v>2266</v>
      </c>
      <c r="C27" s="291" t="s">
        <v>2267</v>
      </c>
      <c r="D27" s="290"/>
      <c r="E27" s="315"/>
      <c r="F27" s="292"/>
      <c r="G27" s="292"/>
      <c r="H27" s="292"/>
      <c r="I27" s="292"/>
      <c r="J27" s="292"/>
      <c r="K27" s="294"/>
      <c r="L27" s="292"/>
      <c r="M27" s="292"/>
      <c r="N27" s="292"/>
      <c r="O27" s="292"/>
      <c r="P27" s="295"/>
    </row>
    <row r="28" spans="1:16" s="500" customFormat="1" ht="18" customHeight="1">
      <c r="A28" s="289"/>
      <c r="B28" s="290"/>
      <c r="C28" s="291" t="s">
        <v>2268</v>
      </c>
      <c r="D28" s="290" t="s">
        <v>2269</v>
      </c>
      <c r="E28" s="315">
        <v>18.3</v>
      </c>
      <c r="F28" s="292"/>
      <c r="G28" s="292"/>
      <c r="H28" s="292"/>
      <c r="I28" s="292"/>
      <c r="J28" s="292"/>
      <c r="K28" s="294"/>
      <c r="L28" s="292"/>
      <c r="M28" s="292"/>
      <c r="N28" s="292"/>
      <c r="O28" s="292"/>
      <c r="P28" s="295"/>
    </row>
    <row r="29" spans="1:16" s="500" customFormat="1" ht="18" customHeight="1">
      <c r="A29" s="289"/>
      <c r="B29" s="290"/>
      <c r="C29" s="291" t="s">
        <v>2259</v>
      </c>
      <c r="D29" s="290" t="s">
        <v>249</v>
      </c>
      <c r="E29" s="315">
        <v>86.6</v>
      </c>
      <c r="F29" s="292"/>
      <c r="G29" s="292"/>
      <c r="H29" s="292"/>
      <c r="I29" s="292"/>
      <c r="J29" s="292"/>
      <c r="K29" s="294"/>
      <c r="L29" s="292"/>
      <c r="M29" s="292"/>
      <c r="N29" s="292"/>
      <c r="O29" s="292"/>
      <c r="P29" s="295"/>
    </row>
    <row r="30" spans="1:16" s="500" customFormat="1" ht="18" customHeight="1">
      <c r="A30" s="289"/>
      <c r="B30" s="290"/>
      <c r="C30" s="291" t="s">
        <v>2265</v>
      </c>
      <c r="D30" s="290" t="s">
        <v>127</v>
      </c>
      <c r="E30" s="315">
        <v>28.9</v>
      </c>
      <c r="F30" s="292"/>
      <c r="G30" s="292"/>
      <c r="H30" s="292"/>
      <c r="I30" s="292"/>
      <c r="J30" s="292"/>
      <c r="K30" s="294"/>
      <c r="L30" s="292"/>
      <c r="M30" s="292"/>
      <c r="N30" s="292"/>
      <c r="O30" s="292"/>
      <c r="P30" s="295"/>
    </row>
    <row r="31" spans="1:16" s="500" customFormat="1" ht="18" customHeight="1">
      <c r="A31" s="289">
        <v>5</v>
      </c>
      <c r="B31" s="290" t="s">
        <v>2270</v>
      </c>
      <c r="C31" s="291" t="s">
        <v>2271</v>
      </c>
      <c r="D31" s="290" t="s">
        <v>2269</v>
      </c>
      <c r="E31" s="315">
        <v>4.1</v>
      </c>
      <c r="F31" s="292"/>
      <c r="G31" s="292"/>
      <c r="H31" s="292"/>
      <c r="I31" s="292"/>
      <c r="J31" s="292"/>
      <c r="K31" s="294"/>
      <c r="L31" s="292"/>
      <c r="M31" s="292"/>
      <c r="N31" s="292"/>
      <c r="O31" s="292"/>
      <c r="P31" s="295"/>
    </row>
    <row r="32" spans="1:16" s="517" customFormat="1" ht="32.25" customHeight="1">
      <c r="A32" s="501"/>
      <c r="B32" s="504"/>
      <c r="C32" s="503" t="s">
        <v>1404</v>
      </c>
      <c r="D32" s="504" t="s">
        <v>143</v>
      </c>
      <c r="E32" s="514">
        <v>5</v>
      </c>
      <c r="F32" s="512"/>
      <c r="G32" s="512"/>
      <c r="H32" s="512"/>
      <c r="I32" s="512"/>
      <c r="J32" s="512"/>
      <c r="K32" s="515"/>
      <c r="L32" s="512"/>
      <c r="M32" s="512"/>
      <c r="N32" s="512"/>
      <c r="O32" s="512"/>
      <c r="P32" s="516"/>
    </row>
    <row r="33" spans="1:16" s="517" customFormat="1" ht="30" customHeight="1">
      <c r="A33" s="501"/>
      <c r="B33" s="504"/>
      <c r="C33" s="503" t="s">
        <v>1405</v>
      </c>
      <c r="D33" s="504" t="s">
        <v>127</v>
      </c>
      <c r="E33" s="514">
        <v>6</v>
      </c>
      <c r="F33" s="512"/>
      <c r="G33" s="512"/>
      <c r="H33" s="512"/>
      <c r="I33" s="512"/>
      <c r="J33" s="512"/>
      <c r="K33" s="515"/>
      <c r="L33" s="512"/>
      <c r="M33" s="512"/>
      <c r="N33" s="512"/>
      <c r="O33" s="512"/>
      <c r="P33" s="516"/>
    </row>
    <row r="34" spans="1:16" s="517" customFormat="1" ht="30">
      <c r="A34" s="652"/>
      <c r="B34" s="507"/>
      <c r="C34" s="654" t="s">
        <v>1406</v>
      </c>
      <c r="D34" s="507" t="s">
        <v>143</v>
      </c>
      <c r="E34" s="655">
        <v>3</v>
      </c>
      <c r="F34" s="656"/>
      <c r="G34" s="656"/>
      <c r="H34" s="656"/>
      <c r="I34" s="656"/>
      <c r="J34" s="656"/>
      <c r="K34" s="657"/>
      <c r="L34" s="656"/>
      <c r="M34" s="656"/>
      <c r="N34" s="656"/>
      <c r="O34" s="656"/>
      <c r="P34" s="658"/>
    </row>
    <row r="35" spans="1:16" s="517" customFormat="1" ht="17.25" customHeight="1">
      <c r="A35" s="501"/>
      <c r="B35" s="504"/>
      <c r="C35" s="503" t="s">
        <v>1407</v>
      </c>
      <c r="D35" s="504" t="s">
        <v>127</v>
      </c>
      <c r="E35" s="514">
        <v>3</v>
      </c>
      <c r="F35" s="512"/>
      <c r="G35" s="512"/>
      <c r="H35" s="512"/>
      <c r="I35" s="512"/>
      <c r="J35" s="512"/>
      <c r="K35" s="515"/>
      <c r="L35" s="512"/>
      <c r="M35" s="512"/>
      <c r="N35" s="512"/>
      <c r="O35" s="512"/>
      <c r="P35" s="516"/>
    </row>
    <row r="36" spans="1:16" s="517" customFormat="1" ht="30">
      <c r="A36" s="501"/>
      <c r="B36" s="504"/>
      <c r="C36" s="503" t="s">
        <v>1408</v>
      </c>
      <c r="D36" s="504" t="s">
        <v>127</v>
      </c>
      <c r="E36" s="514">
        <v>17</v>
      </c>
      <c r="F36" s="512"/>
      <c r="G36" s="512"/>
      <c r="H36" s="512"/>
      <c r="I36" s="512"/>
      <c r="J36" s="512"/>
      <c r="K36" s="515"/>
      <c r="L36" s="512"/>
      <c r="M36" s="512"/>
      <c r="N36" s="512"/>
      <c r="O36" s="512"/>
      <c r="P36" s="516"/>
    </row>
    <row r="37" spans="1:16" s="517" customFormat="1" ht="30">
      <c r="A37" s="501"/>
      <c r="B37" s="504"/>
      <c r="C37" s="503" t="s">
        <v>1409</v>
      </c>
      <c r="D37" s="504" t="s">
        <v>127</v>
      </c>
      <c r="E37" s="514">
        <v>7</v>
      </c>
      <c r="F37" s="512"/>
      <c r="G37" s="512"/>
      <c r="H37" s="512"/>
      <c r="I37" s="512"/>
      <c r="J37" s="512"/>
      <c r="K37" s="515"/>
      <c r="L37" s="512"/>
      <c r="M37" s="512"/>
      <c r="N37" s="512"/>
      <c r="O37" s="512"/>
      <c r="P37" s="516"/>
    </row>
    <row r="38" spans="1:16" s="500" customFormat="1" ht="18" customHeight="1">
      <c r="A38" s="289">
        <v>6</v>
      </c>
      <c r="B38" s="290" t="s">
        <v>2272</v>
      </c>
      <c r="C38" s="291" t="s">
        <v>2273</v>
      </c>
      <c r="D38" s="290" t="s">
        <v>2269</v>
      </c>
      <c r="E38" s="315">
        <v>18.3</v>
      </c>
      <c r="F38" s="292"/>
      <c r="G38" s="292"/>
      <c r="H38" s="292"/>
      <c r="I38" s="292"/>
      <c r="J38" s="292"/>
      <c r="K38" s="294"/>
      <c r="L38" s="292"/>
      <c r="M38" s="292"/>
      <c r="N38" s="292"/>
      <c r="O38" s="292"/>
      <c r="P38" s="295"/>
    </row>
    <row r="39" spans="1:16" s="517" customFormat="1" ht="30">
      <c r="A39" s="501"/>
      <c r="B39" s="504"/>
      <c r="C39" s="503" t="s">
        <v>1410</v>
      </c>
      <c r="D39" s="504" t="s">
        <v>143</v>
      </c>
      <c r="E39" s="514">
        <v>1</v>
      </c>
      <c r="F39" s="512"/>
      <c r="G39" s="512"/>
      <c r="H39" s="512"/>
      <c r="I39" s="512"/>
      <c r="J39" s="512"/>
      <c r="K39" s="515"/>
      <c r="L39" s="512"/>
      <c r="M39" s="512"/>
      <c r="N39" s="512"/>
      <c r="O39" s="512"/>
      <c r="P39" s="516"/>
    </row>
    <row r="40" spans="1:16" s="517" customFormat="1" ht="35.25" customHeight="1">
      <c r="A40" s="501"/>
      <c r="B40" s="504"/>
      <c r="C40" s="503" t="s">
        <v>1411</v>
      </c>
      <c r="D40" s="504" t="s">
        <v>127</v>
      </c>
      <c r="E40" s="514">
        <v>4</v>
      </c>
      <c r="F40" s="512"/>
      <c r="G40" s="512"/>
      <c r="H40" s="512"/>
      <c r="I40" s="512"/>
      <c r="J40" s="512"/>
      <c r="K40" s="515"/>
      <c r="L40" s="512"/>
      <c r="M40" s="512"/>
      <c r="N40" s="512"/>
      <c r="O40" s="512"/>
      <c r="P40" s="516"/>
    </row>
    <row r="41" spans="1:16" s="517" customFormat="1" ht="30">
      <c r="A41" s="501"/>
      <c r="B41" s="504"/>
      <c r="C41" s="503" t="s">
        <v>1412</v>
      </c>
      <c r="D41" s="504" t="s">
        <v>127</v>
      </c>
      <c r="E41" s="514">
        <v>8</v>
      </c>
      <c r="F41" s="512"/>
      <c r="G41" s="512"/>
      <c r="H41" s="512"/>
      <c r="I41" s="512"/>
      <c r="J41" s="512"/>
      <c r="K41" s="515"/>
      <c r="L41" s="512"/>
      <c r="M41" s="512"/>
      <c r="N41" s="512"/>
      <c r="O41" s="512"/>
      <c r="P41" s="516"/>
    </row>
    <row r="42" spans="1:16" s="517" customFormat="1" ht="30">
      <c r="A42" s="501"/>
      <c r="B42" s="504"/>
      <c r="C42" s="503" t="s">
        <v>1413</v>
      </c>
      <c r="D42" s="504" t="s">
        <v>127</v>
      </c>
      <c r="E42" s="514">
        <v>9</v>
      </c>
      <c r="F42" s="512"/>
      <c r="G42" s="512"/>
      <c r="H42" s="512"/>
      <c r="I42" s="512"/>
      <c r="J42" s="512"/>
      <c r="K42" s="515"/>
      <c r="L42" s="512"/>
      <c r="M42" s="512"/>
      <c r="N42" s="512"/>
      <c r="O42" s="512"/>
      <c r="P42" s="516"/>
    </row>
    <row r="43" spans="1:16" s="517" customFormat="1" ht="30">
      <c r="A43" s="501"/>
      <c r="B43" s="504"/>
      <c r="C43" s="503" t="s">
        <v>1414</v>
      </c>
      <c r="D43" s="504" t="s">
        <v>127</v>
      </c>
      <c r="E43" s="514">
        <v>15</v>
      </c>
      <c r="F43" s="512"/>
      <c r="G43" s="512"/>
      <c r="H43" s="512"/>
      <c r="I43" s="512"/>
      <c r="J43" s="512"/>
      <c r="K43" s="515"/>
      <c r="L43" s="512"/>
      <c r="M43" s="512"/>
      <c r="N43" s="512"/>
      <c r="O43" s="512"/>
      <c r="P43" s="516"/>
    </row>
    <row r="44" spans="1:16" s="517" customFormat="1" ht="30">
      <c r="A44" s="501"/>
      <c r="B44" s="504"/>
      <c r="C44" s="503" t="s">
        <v>1415</v>
      </c>
      <c r="D44" s="504" t="s">
        <v>127</v>
      </c>
      <c r="E44" s="514">
        <v>26</v>
      </c>
      <c r="F44" s="512"/>
      <c r="G44" s="512"/>
      <c r="H44" s="512"/>
      <c r="I44" s="512"/>
      <c r="J44" s="512"/>
      <c r="K44" s="515"/>
      <c r="L44" s="512"/>
      <c r="M44" s="512"/>
      <c r="N44" s="512"/>
      <c r="O44" s="512"/>
      <c r="P44" s="516"/>
    </row>
    <row r="45" spans="1:16" s="517" customFormat="1" ht="30">
      <c r="A45" s="501"/>
      <c r="B45" s="504"/>
      <c r="C45" s="503" t="s">
        <v>1416</v>
      </c>
      <c r="D45" s="504" t="s">
        <v>127</v>
      </c>
      <c r="E45" s="514">
        <v>19</v>
      </c>
      <c r="F45" s="512"/>
      <c r="G45" s="512"/>
      <c r="H45" s="512"/>
      <c r="I45" s="512"/>
      <c r="J45" s="512"/>
      <c r="K45" s="515"/>
      <c r="L45" s="512"/>
      <c r="M45" s="512"/>
      <c r="N45" s="512"/>
      <c r="O45" s="512"/>
      <c r="P45" s="516"/>
    </row>
    <row r="46" spans="1:16" s="517" customFormat="1" ht="30">
      <c r="A46" s="501"/>
      <c r="B46" s="518"/>
      <c r="C46" s="503" t="s">
        <v>1417</v>
      </c>
      <c r="D46" s="504" t="s">
        <v>127</v>
      </c>
      <c r="E46" s="514">
        <v>1</v>
      </c>
      <c r="F46" s="512"/>
      <c r="G46" s="512"/>
      <c r="H46" s="512"/>
      <c r="I46" s="512"/>
      <c r="J46" s="512"/>
      <c r="K46" s="515"/>
      <c r="L46" s="512"/>
      <c r="M46" s="512"/>
      <c r="N46" s="512"/>
      <c r="O46" s="512"/>
      <c r="P46" s="516"/>
    </row>
    <row r="47" spans="1:16" s="517" customFormat="1" ht="30">
      <c r="A47" s="501"/>
      <c r="B47" s="518"/>
      <c r="C47" s="503" t="s">
        <v>1418</v>
      </c>
      <c r="D47" s="504" t="s">
        <v>127</v>
      </c>
      <c r="E47" s="514">
        <v>1</v>
      </c>
      <c r="F47" s="512"/>
      <c r="G47" s="512"/>
      <c r="H47" s="512"/>
      <c r="I47" s="512"/>
      <c r="J47" s="512"/>
      <c r="K47" s="515"/>
      <c r="L47" s="512"/>
      <c r="M47" s="512"/>
      <c r="N47" s="512"/>
      <c r="O47" s="512"/>
      <c r="P47" s="516"/>
    </row>
    <row r="48" spans="1:16" s="517" customFormat="1" ht="30">
      <c r="A48" s="501"/>
      <c r="B48" s="518"/>
      <c r="C48" s="503" t="s">
        <v>1419</v>
      </c>
      <c r="D48" s="504" t="s">
        <v>127</v>
      </c>
      <c r="E48" s="514">
        <v>6</v>
      </c>
      <c r="F48" s="512"/>
      <c r="G48" s="512"/>
      <c r="H48" s="512"/>
      <c r="I48" s="512"/>
      <c r="J48" s="512"/>
      <c r="K48" s="515"/>
      <c r="L48" s="512"/>
      <c r="M48" s="512"/>
      <c r="N48" s="512"/>
      <c r="O48" s="512"/>
      <c r="P48" s="516"/>
    </row>
    <row r="49" spans="1:16" s="517" customFormat="1" ht="30">
      <c r="A49" s="501"/>
      <c r="B49" s="518"/>
      <c r="C49" s="503" t="s">
        <v>1420</v>
      </c>
      <c r="D49" s="504" t="s">
        <v>127</v>
      </c>
      <c r="E49" s="514">
        <v>60</v>
      </c>
      <c r="F49" s="512"/>
      <c r="G49" s="512"/>
      <c r="H49" s="512"/>
      <c r="I49" s="512"/>
      <c r="J49" s="512"/>
      <c r="K49" s="515"/>
      <c r="L49" s="512"/>
      <c r="M49" s="512"/>
      <c r="N49" s="512"/>
      <c r="O49" s="512"/>
      <c r="P49" s="516"/>
    </row>
    <row r="50" spans="1:16" s="517" customFormat="1" ht="30">
      <c r="A50" s="501"/>
      <c r="B50" s="518"/>
      <c r="C50" s="503" t="s">
        <v>1421</v>
      </c>
      <c r="D50" s="504" t="s">
        <v>127</v>
      </c>
      <c r="E50" s="514">
        <v>11</v>
      </c>
      <c r="F50" s="512"/>
      <c r="G50" s="512"/>
      <c r="H50" s="512"/>
      <c r="I50" s="512"/>
      <c r="J50" s="512"/>
      <c r="K50" s="515"/>
      <c r="L50" s="512"/>
      <c r="M50" s="512"/>
      <c r="N50" s="512"/>
      <c r="O50" s="512"/>
      <c r="P50" s="516"/>
    </row>
    <row r="51" spans="1:16" s="517" customFormat="1" ht="30">
      <c r="A51" s="501"/>
      <c r="B51" s="518"/>
      <c r="C51" s="503" t="s">
        <v>1422</v>
      </c>
      <c r="D51" s="504" t="s">
        <v>127</v>
      </c>
      <c r="E51" s="514">
        <v>10</v>
      </c>
      <c r="F51" s="512"/>
      <c r="G51" s="512"/>
      <c r="H51" s="512"/>
      <c r="I51" s="512"/>
      <c r="J51" s="512"/>
      <c r="K51" s="515"/>
      <c r="L51" s="512"/>
      <c r="M51" s="512"/>
      <c r="N51" s="512"/>
      <c r="O51" s="512"/>
      <c r="P51" s="516"/>
    </row>
    <row r="52" spans="1:16" s="517" customFormat="1" ht="30">
      <c r="A52" s="652"/>
      <c r="B52" s="653"/>
      <c r="C52" s="654" t="s">
        <v>1423</v>
      </c>
      <c r="D52" s="507" t="s">
        <v>143</v>
      </c>
      <c r="E52" s="655">
        <v>12</v>
      </c>
      <c r="F52" s="656"/>
      <c r="G52" s="656"/>
      <c r="H52" s="656"/>
      <c r="I52" s="656"/>
      <c r="J52" s="656"/>
      <c r="K52" s="657"/>
      <c r="L52" s="656"/>
      <c r="M52" s="656"/>
      <c r="N52" s="656"/>
      <c r="O52" s="656"/>
      <c r="P52" s="658"/>
    </row>
    <row r="53" spans="1:16" s="500" customFormat="1" ht="18" customHeight="1">
      <c r="A53" s="289">
        <v>7</v>
      </c>
      <c r="B53" s="519" t="s">
        <v>2274</v>
      </c>
      <c r="C53" s="291" t="s">
        <v>2275</v>
      </c>
      <c r="D53" s="290"/>
      <c r="E53" s="315"/>
      <c r="F53" s="292"/>
      <c r="G53" s="292"/>
      <c r="H53" s="292"/>
      <c r="I53" s="292"/>
      <c r="J53" s="292"/>
      <c r="K53" s="294"/>
      <c r="L53" s="292"/>
      <c r="M53" s="292"/>
      <c r="N53" s="292"/>
      <c r="O53" s="292"/>
      <c r="P53" s="295"/>
    </row>
    <row r="54" spans="1:16" s="500" customFormat="1" ht="16.5" customHeight="1">
      <c r="A54" s="289"/>
      <c r="B54" s="290"/>
      <c r="C54" s="291" t="s">
        <v>2276</v>
      </c>
      <c r="D54" s="290" t="s">
        <v>1620</v>
      </c>
      <c r="E54" s="315">
        <v>0.25</v>
      </c>
      <c r="F54" s="293"/>
      <c r="G54" s="292"/>
      <c r="H54" s="293"/>
      <c r="I54" s="292"/>
      <c r="J54" s="292"/>
      <c r="K54" s="294"/>
      <c r="L54" s="292"/>
      <c r="M54" s="292"/>
      <c r="N54" s="292"/>
      <c r="O54" s="292"/>
      <c r="P54" s="295"/>
    </row>
    <row r="55" spans="1:16" s="517" customFormat="1" ht="30">
      <c r="A55" s="501"/>
      <c r="B55" s="504"/>
      <c r="C55" s="503" t="s">
        <v>1424</v>
      </c>
      <c r="D55" s="504" t="s">
        <v>143</v>
      </c>
      <c r="E55" s="514">
        <v>144</v>
      </c>
      <c r="F55" s="512"/>
      <c r="G55" s="512"/>
      <c r="H55" s="512"/>
      <c r="I55" s="512"/>
      <c r="J55" s="512"/>
      <c r="K55" s="515"/>
      <c r="L55" s="512"/>
      <c r="M55" s="512"/>
      <c r="N55" s="512"/>
      <c r="O55" s="512"/>
      <c r="P55" s="516"/>
    </row>
    <row r="56" spans="1:16" s="517" customFormat="1" ht="15.75" thickBot="1">
      <c r="A56" s="501"/>
      <c r="B56" s="504"/>
      <c r="C56" s="503" t="s">
        <v>1425</v>
      </c>
      <c r="D56" s="504" t="s">
        <v>127</v>
      </c>
      <c r="E56" s="514">
        <v>165</v>
      </c>
      <c r="F56" s="512"/>
      <c r="G56" s="512"/>
      <c r="H56" s="512"/>
      <c r="I56" s="512"/>
      <c r="J56" s="512"/>
      <c r="K56" s="515"/>
      <c r="L56" s="512"/>
      <c r="M56" s="512"/>
      <c r="N56" s="512"/>
      <c r="O56" s="512"/>
      <c r="P56" s="516"/>
    </row>
    <row r="57" spans="1:32" s="210" customFormat="1" ht="18" customHeight="1" thickBot="1">
      <c r="A57" s="240"/>
      <c r="B57" s="769" t="s">
        <v>145</v>
      </c>
      <c r="C57" s="769"/>
      <c r="D57" s="242" t="s">
        <v>142</v>
      </c>
      <c r="E57" s="243"/>
      <c r="F57" s="244"/>
      <c r="G57" s="244"/>
      <c r="H57" s="244"/>
      <c r="I57" s="244"/>
      <c r="J57" s="244"/>
      <c r="K57" s="244"/>
      <c r="L57" s="244">
        <f>SUM(L18:L56)</f>
        <v>0</v>
      </c>
      <c r="M57" s="245">
        <f>SUM(M18:M56)</f>
        <v>0</v>
      </c>
      <c r="N57" s="245">
        <f>SUM(N18:N56)</f>
        <v>0</v>
      </c>
      <c r="O57" s="244">
        <f>SUM(O18:O56)</f>
        <v>0</v>
      </c>
      <c r="P57" s="256">
        <f>SUM(P18:P56)</f>
        <v>0</v>
      </c>
      <c r="Q57" s="232"/>
      <c r="R57" s="265"/>
      <c r="S57" s="265"/>
      <c r="T57" s="265"/>
      <c r="U57" s="232"/>
      <c r="V57" s="232"/>
      <c r="W57" s="232"/>
      <c r="X57" s="232"/>
      <c r="Y57" s="232"/>
      <c r="Z57" s="232"/>
      <c r="AA57" s="232"/>
      <c r="AB57" s="232"/>
      <c r="AC57" s="232"/>
      <c r="AD57" s="232"/>
      <c r="AE57" s="232"/>
      <c r="AF57" s="232"/>
    </row>
    <row r="58" spans="1:32" s="210" customFormat="1" ht="18" customHeight="1" thickBot="1">
      <c r="A58" s="306"/>
      <c r="B58" s="307"/>
      <c r="C58" s="247" t="s">
        <v>146</v>
      </c>
      <c r="D58" s="248" t="s">
        <v>147</v>
      </c>
      <c r="E58" s="249"/>
      <c r="F58" s="307"/>
      <c r="G58" s="307"/>
      <c r="H58" s="307"/>
      <c r="I58" s="307"/>
      <c r="J58" s="307"/>
      <c r="K58" s="307"/>
      <c r="L58" s="308"/>
      <c r="M58" s="309"/>
      <c r="N58" s="234">
        <f>ROUND(N57*0.05,2)</f>
        <v>0</v>
      </c>
      <c r="O58" s="309"/>
      <c r="P58" s="310">
        <f>SUM(N58:O58)</f>
        <v>0</v>
      </c>
      <c r="Q58" s="232"/>
      <c r="R58" s="232"/>
      <c r="S58" s="232"/>
      <c r="T58" s="232"/>
      <c r="U58" s="232"/>
      <c r="V58" s="232"/>
      <c r="W58" s="232"/>
      <c r="X58" s="232"/>
      <c r="Y58" s="232"/>
      <c r="Z58" s="232"/>
      <c r="AA58" s="232"/>
      <c r="AB58" s="232"/>
      <c r="AC58" s="232"/>
      <c r="AD58" s="232"/>
      <c r="AE58" s="232"/>
      <c r="AF58" s="232"/>
    </row>
    <row r="59" spans="1:32" s="210" customFormat="1" ht="18" customHeight="1" thickBot="1">
      <c r="A59" s="250"/>
      <c r="B59" s="251"/>
      <c r="C59" s="241" t="s">
        <v>141</v>
      </c>
      <c r="D59" s="252" t="s">
        <v>142</v>
      </c>
      <c r="E59" s="253"/>
      <c r="F59" s="251"/>
      <c r="G59" s="251"/>
      <c r="H59" s="251"/>
      <c r="I59" s="251"/>
      <c r="J59" s="251"/>
      <c r="K59" s="251"/>
      <c r="L59" s="244">
        <f>SUM(L57)</f>
        <v>0</v>
      </c>
      <c r="M59" s="244">
        <f>SUM(M57)</f>
        <v>0</v>
      </c>
      <c r="N59" s="244">
        <f>SUM(N57:N58)</f>
        <v>0</v>
      </c>
      <c r="O59" s="244">
        <f>SUM(O57)</f>
        <v>0</v>
      </c>
      <c r="P59" s="258">
        <f>P57+P58</f>
        <v>0</v>
      </c>
      <c r="Q59" s="232"/>
      <c r="R59" s="232"/>
      <c r="S59" s="232"/>
      <c r="T59" s="232"/>
      <c r="U59" s="232"/>
      <c r="V59" s="232"/>
      <c r="W59" s="232"/>
      <c r="X59" s="232"/>
      <c r="Y59" s="232"/>
      <c r="Z59" s="232"/>
      <c r="AA59" s="232"/>
      <c r="AB59" s="232"/>
      <c r="AC59" s="232"/>
      <c r="AD59" s="232"/>
      <c r="AE59" s="232"/>
      <c r="AF59" s="232"/>
    </row>
    <row r="60" spans="1:32" s="210" customFormat="1" ht="15">
      <c r="A60" s="212"/>
      <c r="B60" s="212"/>
      <c r="C60" s="212"/>
      <c r="D60" s="212"/>
      <c r="E60" s="212"/>
      <c r="F60" s="212"/>
      <c r="G60" s="212"/>
      <c r="H60" s="212"/>
      <c r="I60" s="212"/>
      <c r="J60" s="212"/>
      <c r="K60" s="212"/>
      <c r="L60" s="212"/>
      <c r="M60" s="212"/>
      <c r="N60" s="212"/>
      <c r="O60" s="212"/>
      <c r="P60" s="212"/>
      <c r="Q60" s="232"/>
      <c r="R60" s="232"/>
      <c r="S60" s="232"/>
      <c r="T60" s="232"/>
      <c r="U60" s="232"/>
      <c r="V60" s="232"/>
      <c r="W60" s="232"/>
      <c r="X60" s="232"/>
      <c r="Y60" s="232"/>
      <c r="Z60" s="232"/>
      <c r="AA60" s="232"/>
      <c r="AB60" s="232"/>
      <c r="AC60" s="232"/>
      <c r="AD60" s="232"/>
      <c r="AE60" s="232"/>
      <c r="AF60" s="232"/>
    </row>
    <row r="61" spans="1:32" s="210" customFormat="1" ht="15" customHeight="1">
      <c r="A61" s="212"/>
      <c r="B61" s="696" t="s">
        <v>2191</v>
      </c>
      <c r="C61" s="254"/>
      <c r="D61" s="254"/>
      <c r="E61" s="254"/>
      <c r="F61" s="254"/>
      <c r="G61" s="254"/>
      <c r="H61" s="254"/>
      <c r="I61" s="254"/>
      <c r="J61" s="254"/>
      <c r="K61" s="254"/>
      <c r="L61" s="254"/>
      <c r="M61" s="254"/>
      <c r="N61" s="254"/>
      <c r="O61" s="254"/>
      <c r="P61" s="254"/>
      <c r="Q61" s="232"/>
      <c r="R61" s="232"/>
      <c r="S61" s="232"/>
      <c r="T61" s="232"/>
      <c r="U61" s="232"/>
      <c r="V61" s="232"/>
      <c r="W61" s="232"/>
      <c r="X61" s="232"/>
      <c r="Y61" s="232"/>
      <c r="Z61" s="232"/>
      <c r="AA61" s="232"/>
      <c r="AB61" s="232"/>
      <c r="AC61" s="232"/>
      <c r="AD61" s="232"/>
      <c r="AE61" s="232"/>
      <c r="AF61" s="232"/>
    </row>
    <row r="62" spans="1:32" s="210" customFormat="1" ht="13.5" customHeight="1">
      <c r="A62" s="212"/>
      <c r="B62" s="255"/>
      <c r="C62" s="255"/>
      <c r="D62" s="212"/>
      <c r="E62" s="212"/>
      <c r="F62" s="212"/>
      <c r="G62" s="212"/>
      <c r="H62" s="212"/>
      <c r="I62" s="212"/>
      <c r="J62" s="212"/>
      <c r="K62" s="212"/>
      <c r="L62" s="212"/>
      <c r="M62" s="212"/>
      <c r="N62" s="212"/>
      <c r="O62" s="212"/>
      <c r="P62" s="212"/>
      <c r="Q62" s="232"/>
      <c r="R62" s="232"/>
      <c r="S62" s="232"/>
      <c r="T62" s="232"/>
      <c r="U62" s="232"/>
      <c r="V62" s="232"/>
      <c r="W62" s="232"/>
      <c r="X62" s="232"/>
      <c r="Y62" s="232"/>
      <c r="Z62" s="232"/>
      <c r="AA62" s="232"/>
      <c r="AB62" s="232"/>
      <c r="AC62" s="232"/>
      <c r="AD62" s="232"/>
      <c r="AE62" s="232"/>
      <c r="AF62" s="232"/>
    </row>
    <row r="63" spans="1:32" s="210" customFormat="1" ht="15" customHeight="1">
      <c r="A63" s="212"/>
      <c r="B63" s="255" t="s">
        <v>1517</v>
      </c>
      <c r="C63" s="255"/>
      <c r="D63" s="212"/>
      <c r="E63" s="212"/>
      <c r="F63" s="212"/>
      <c r="G63" s="212"/>
      <c r="H63" s="212"/>
      <c r="I63" s="212"/>
      <c r="J63" s="212"/>
      <c r="K63" s="212"/>
      <c r="L63" s="212"/>
      <c r="M63" s="212"/>
      <c r="N63" s="212"/>
      <c r="O63" s="212"/>
      <c r="P63" s="212"/>
      <c r="Q63" s="232"/>
      <c r="R63" s="232"/>
      <c r="S63" s="232"/>
      <c r="T63" s="232"/>
      <c r="U63" s="232"/>
      <c r="V63" s="232"/>
      <c r="W63" s="232"/>
      <c r="X63" s="232"/>
      <c r="Y63" s="232"/>
      <c r="Z63" s="232"/>
      <c r="AA63" s="232"/>
      <c r="AB63" s="232"/>
      <c r="AC63" s="232"/>
      <c r="AD63" s="232"/>
      <c r="AE63" s="232"/>
      <c r="AF63" s="232"/>
    </row>
    <row r="64" spans="1:32" s="210" customFormat="1" ht="18" customHeight="1">
      <c r="A64" s="212"/>
      <c r="B64" s="254"/>
      <c r="C64" s="254"/>
      <c r="D64" s="254"/>
      <c r="E64" s="254"/>
      <c r="F64" s="254"/>
      <c r="G64" s="254"/>
      <c r="H64" s="254"/>
      <c r="I64" s="254"/>
      <c r="J64" s="254"/>
      <c r="K64" s="254"/>
      <c r="L64" s="254"/>
      <c r="M64" s="254"/>
      <c r="N64" s="254"/>
      <c r="O64" s="254"/>
      <c r="P64" s="254"/>
      <c r="Q64" s="232"/>
      <c r="R64" s="232"/>
      <c r="S64" s="232"/>
      <c r="T64" s="232"/>
      <c r="U64" s="232"/>
      <c r="V64" s="232"/>
      <c r="W64" s="232"/>
      <c r="X64" s="232"/>
      <c r="Y64" s="232"/>
      <c r="Z64" s="232"/>
      <c r="AA64" s="232"/>
      <c r="AB64" s="232"/>
      <c r="AC64" s="232"/>
      <c r="AD64" s="232"/>
      <c r="AE64" s="232"/>
      <c r="AF64" s="232"/>
    </row>
    <row r="65" spans="1:32" s="210" customFormat="1" ht="15">
      <c r="A65" s="212"/>
      <c r="B65" s="212"/>
      <c r="C65" s="212"/>
      <c r="D65" s="212"/>
      <c r="E65" s="212"/>
      <c r="F65" s="212"/>
      <c r="G65" s="212"/>
      <c r="H65" s="212"/>
      <c r="I65" s="212"/>
      <c r="J65" s="212"/>
      <c r="K65" s="212"/>
      <c r="L65" s="212"/>
      <c r="M65" s="212"/>
      <c r="N65" s="212"/>
      <c r="O65" s="212"/>
      <c r="P65" s="212"/>
      <c r="Q65" s="232"/>
      <c r="R65" s="232"/>
      <c r="S65" s="232"/>
      <c r="T65" s="232"/>
      <c r="U65" s="232"/>
      <c r="V65" s="232"/>
      <c r="W65" s="232"/>
      <c r="X65" s="232"/>
      <c r="Y65" s="232"/>
      <c r="Z65" s="232"/>
      <c r="AA65" s="232"/>
      <c r="AB65" s="232"/>
      <c r="AC65" s="232"/>
      <c r="AD65" s="232"/>
      <c r="AE65" s="232"/>
      <c r="AF65" s="232"/>
    </row>
    <row r="66" spans="1:32" s="210" customFormat="1" ht="15">
      <c r="A66" s="212"/>
      <c r="B66" s="212"/>
      <c r="C66" s="212"/>
      <c r="D66" s="212"/>
      <c r="E66" s="212"/>
      <c r="F66" s="212"/>
      <c r="G66" s="212"/>
      <c r="H66" s="212"/>
      <c r="I66" s="212"/>
      <c r="J66" s="212"/>
      <c r="K66" s="212"/>
      <c r="L66" s="212"/>
      <c r="M66" s="212"/>
      <c r="N66" s="212"/>
      <c r="O66" s="212"/>
      <c r="P66" s="212"/>
      <c r="Q66" s="232"/>
      <c r="R66" s="232"/>
      <c r="S66" s="232"/>
      <c r="T66" s="232"/>
      <c r="U66" s="232"/>
      <c r="V66" s="232"/>
      <c r="W66" s="232"/>
      <c r="X66" s="232"/>
      <c r="Y66" s="232"/>
      <c r="Z66" s="232"/>
      <c r="AA66" s="232"/>
      <c r="AB66" s="232"/>
      <c r="AC66" s="232"/>
      <c r="AD66" s="232"/>
      <c r="AE66" s="232"/>
      <c r="AF66" s="232"/>
    </row>
    <row r="67" spans="1:32" s="210" customFormat="1" ht="15">
      <c r="A67" s="212"/>
      <c r="B67" s="212"/>
      <c r="C67" s="212"/>
      <c r="D67" s="212"/>
      <c r="E67" s="212"/>
      <c r="F67" s="212"/>
      <c r="G67" s="212"/>
      <c r="H67" s="212"/>
      <c r="I67" s="212"/>
      <c r="J67" s="212"/>
      <c r="K67" s="212"/>
      <c r="L67" s="212"/>
      <c r="M67" s="212"/>
      <c r="N67" s="212"/>
      <c r="O67" s="212"/>
      <c r="P67" s="212"/>
      <c r="Q67" s="232"/>
      <c r="R67" s="232"/>
      <c r="S67" s="232"/>
      <c r="T67" s="232"/>
      <c r="U67" s="232"/>
      <c r="V67" s="232"/>
      <c r="W67" s="232"/>
      <c r="X67" s="232"/>
      <c r="Y67" s="232"/>
      <c r="Z67" s="232"/>
      <c r="AA67" s="232"/>
      <c r="AB67" s="232"/>
      <c r="AC67" s="232"/>
      <c r="AD67" s="232"/>
      <c r="AE67" s="232"/>
      <c r="AF67" s="232"/>
    </row>
    <row r="68" spans="17:32" s="210" customFormat="1" ht="14.25">
      <c r="Q68" s="232"/>
      <c r="R68" s="232"/>
      <c r="S68" s="232"/>
      <c r="T68" s="232"/>
      <c r="U68" s="232"/>
      <c r="V68" s="232"/>
      <c r="W68" s="232"/>
      <c r="X68" s="232"/>
      <c r="Y68" s="232"/>
      <c r="Z68" s="232"/>
      <c r="AA68" s="232"/>
      <c r="AB68" s="232"/>
      <c r="AC68" s="232"/>
      <c r="AD68" s="232"/>
      <c r="AE68" s="232"/>
      <c r="AF68" s="232"/>
    </row>
    <row r="69" spans="17:32" s="210" customFormat="1" ht="14.25">
      <c r="Q69" s="232"/>
      <c r="R69" s="232"/>
      <c r="S69" s="232"/>
      <c r="T69" s="232"/>
      <c r="U69" s="232"/>
      <c r="V69" s="232"/>
      <c r="W69" s="232"/>
      <c r="X69" s="232"/>
      <c r="Y69" s="232"/>
      <c r="Z69" s="232"/>
      <c r="AA69" s="232"/>
      <c r="AB69" s="232"/>
      <c r="AC69" s="232"/>
      <c r="AD69" s="232"/>
      <c r="AE69" s="232"/>
      <c r="AF69" s="232"/>
    </row>
    <row r="70" spans="17:32" s="210" customFormat="1" ht="14.25">
      <c r="Q70" s="232"/>
      <c r="R70" s="232"/>
      <c r="S70" s="232"/>
      <c r="T70" s="232"/>
      <c r="U70" s="232"/>
      <c r="V70" s="232"/>
      <c r="W70" s="232"/>
      <c r="X70" s="232"/>
      <c r="Y70" s="232"/>
      <c r="Z70" s="232"/>
      <c r="AA70" s="232"/>
      <c r="AB70" s="232"/>
      <c r="AC70" s="232"/>
      <c r="AD70" s="232"/>
      <c r="AE70" s="232"/>
      <c r="AF70" s="232"/>
    </row>
    <row r="71" spans="17:32" s="210" customFormat="1" ht="14.25">
      <c r="Q71" s="232"/>
      <c r="R71" s="232"/>
      <c r="S71" s="232"/>
      <c r="T71" s="232"/>
      <c r="U71" s="232"/>
      <c r="V71" s="232"/>
      <c r="W71" s="232"/>
      <c r="X71" s="232"/>
      <c r="Y71" s="232"/>
      <c r="Z71" s="232"/>
      <c r="AA71" s="232"/>
      <c r="AB71" s="232"/>
      <c r="AC71" s="232"/>
      <c r="AD71" s="232"/>
      <c r="AE71" s="232"/>
      <c r="AF71" s="232"/>
    </row>
    <row r="72" spans="17:32" s="210" customFormat="1" ht="14.25">
      <c r="Q72" s="232"/>
      <c r="R72" s="232"/>
      <c r="S72" s="232"/>
      <c r="T72" s="232"/>
      <c r="U72" s="232"/>
      <c r="V72" s="232"/>
      <c r="W72" s="232"/>
      <c r="X72" s="232"/>
      <c r="Y72" s="232"/>
      <c r="Z72" s="232"/>
      <c r="AA72" s="232"/>
      <c r="AB72" s="232"/>
      <c r="AC72" s="232"/>
      <c r="AD72" s="232"/>
      <c r="AE72" s="232"/>
      <c r="AF72" s="232"/>
    </row>
    <row r="73" spans="17:32" s="210" customFormat="1" ht="14.25">
      <c r="Q73" s="232"/>
      <c r="R73" s="232"/>
      <c r="S73" s="232"/>
      <c r="T73" s="232"/>
      <c r="U73" s="232"/>
      <c r="V73" s="232"/>
      <c r="W73" s="232"/>
      <c r="X73" s="232"/>
      <c r="Y73" s="232"/>
      <c r="Z73" s="232"/>
      <c r="AA73" s="232"/>
      <c r="AB73" s="232"/>
      <c r="AC73" s="232"/>
      <c r="AD73" s="232"/>
      <c r="AE73" s="232"/>
      <c r="AF73" s="232"/>
    </row>
    <row r="74" spans="17:32" s="210" customFormat="1" ht="14.25">
      <c r="Q74" s="232"/>
      <c r="R74" s="232"/>
      <c r="S74" s="232"/>
      <c r="T74" s="232"/>
      <c r="U74" s="232"/>
      <c r="V74" s="232"/>
      <c r="W74" s="232"/>
      <c r="X74" s="232"/>
      <c r="Y74" s="232"/>
      <c r="Z74" s="232"/>
      <c r="AA74" s="232"/>
      <c r="AB74" s="232"/>
      <c r="AC74" s="232"/>
      <c r="AD74" s="232"/>
      <c r="AE74" s="232"/>
      <c r="AF74" s="232"/>
    </row>
    <row r="75" spans="17:32" s="210" customFormat="1" ht="14.25">
      <c r="Q75" s="232"/>
      <c r="R75" s="232"/>
      <c r="S75" s="232"/>
      <c r="T75" s="232"/>
      <c r="U75" s="232"/>
      <c r="V75" s="232"/>
      <c r="W75" s="232"/>
      <c r="X75" s="232"/>
      <c r="Y75" s="232"/>
      <c r="Z75" s="232"/>
      <c r="AA75" s="232"/>
      <c r="AB75" s="232"/>
      <c r="AC75" s="232"/>
      <c r="AD75" s="232"/>
      <c r="AE75" s="232"/>
      <c r="AF75" s="232"/>
    </row>
    <row r="76" spans="17:32" s="210" customFormat="1" ht="14.25">
      <c r="Q76" s="232"/>
      <c r="R76" s="232"/>
      <c r="S76" s="232"/>
      <c r="T76" s="232"/>
      <c r="U76" s="232"/>
      <c r="V76" s="232"/>
      <c r="W76" s="232"/>
      <c r="X76" s="232"/>
      <c r="Y76" s="232"/>
      <c r="Z76" s="232"/>
      <c r="AA76" s="232"/>
      <c r="AB76" s="232"/>
      <c r="AC76" s="232"/>
      <c r="AD76" s="232"/>
      <c r="AE76" s="232"/>
      <c r="AF76" s="232"/>
    </row>
    <row r="77" spans="17:32" s="210" customFormat="1" ht="14.25">
      <c r="Q77" s="232"/>
      <c r="R77" s="232"/>
      <c r="S77" s="232"/>
      <c r="T77" s="232"/>
      <c r="U77" s="232"/>
      <c r="V77" s="232"/>
      <c r="W77" s="232"/>
      <c r="X77" s="232"/>
      <c r="Y77" s="232"/>
      <c r="Z77" s="232"/>
      <c r="AA77" s="232"/>
      <c r="AB77" s="232"/>
      <c r="AC77" s="232"/>
      <c r="AD77" s="232"/>
      <c r="AE77" s="232"/>
      <c r="AF77" s="232"/>
    </row>
    <row r="78" spans="17:32" s="210" customFormat="1" ht="14.25">
      <c r="Q78" s="232"/>
      <c r="R78" s="232"/>
      <c r="S78" s="232"/>
      <c r="T78" s="232"/>
      <c r="U78" s="232"/>
      <c r="V78" s="232"/>
      <c r="W78" s="232"/>
      <c r="X78" s="232"/>
      <c r="Y78" s="232"/>
      <c r="Z78" s="232"/>
      <c r="AA78" s="232"/>
      <c r="AB78" s="232"/>
      <c r="AC78" s="232"/>
      <c r="AD78" s="232"/>
      <c r="AE78" s="232"/>
      <c r="AF78" s="232"/>
    </row>
    <row r="79" spans="17:32" s="210" customFormat="1" ht="14.25">
      <c r="Q79" s="232"/>
      <c r="R79" s="232"/>
      <c r="S79" s="232"/>
      <c r="T79" s="232"/>
      <c r="U79" s="232"/>
      <c r="V79" s="232"/>
      <c r="W79" s="232"/>
      <c r="X79" s="232"/>
      <c r="Y79" s="232"/>
      <c r="Z79" s="232"/>
      <c r="AA79" s="232"/>
      <c r="AB79" s="232"/>
      <c r="AC79" s="232"/>
      <c r="AD79" s="232"/>
      <c r="AE79" s="232"/>
      <c r="AF79" s="232"/>
    </row>
    <row r="80" spans="17:32" s="210" customFormat="1" ht="14.25">
      <c r="Q80" s="232"/>
      <c r="R80" s="232"/>
      <c r="S80" s="232"/>
      <c r="T80" s="232"/>
      <c r="U80" s="232"/>
      <c r="V80" s="232"/>
      <c r="W80" s="232"/>
      <c r="X80" s="232"/>
      <c r="Y80" s="232"/>
      <c r="Z80" s="232"/>
      <c r="AA80" s="232"/>
      <c r="AB80" s="232"/>
      <c r="AC80" s="232"/>
      <c r="AD80" s="232"/>
      <c r="AE80" s="232"/>
      <c r="AF80" s="232"/>
    </row>
    <row r="81" spans="17:32" s="210" customFormat="1" ht="14.25">
      <c r="Q81" s="232"/>
      <c r="R81" s="232"/>
      <c r="S81" s="232"/>
      <c r="T81" s="232"/>
      <c r="U81" s="232"/>
      <c r="V81" s="232"/>
      <c r="W81" s="232"/>
      <c r="X81" s="232"/>
      <c r="Y81" s="232"/>
      <c r="Z81" s="232"/>
      <c r="AA81" s="232"/>
      <c r="AB81" s="232"/>
      <c r="AC81" s="232"/>
      <c r="AD81" s="232"/>
      <c r="AE81" s="232"/>
      <c r="AF81" s="232"/>
    </row>
    <row r="82" spans="17:32" s="210" customFormat="1" ht="14.25">
      <c r="Q82" s="232"/>
      <c r="R82" s="232"/>
      <c r="S82" s="232"/>
      <c r="T82" s="232"/>
      <c r="U82" s="232"/>
      <c r="V82" s="232"/>
      <c r="W82" s="232"/>
      <c r="X82" s="232"/>
      <c r="Y82" s="232"/>
      <c r="Z82" s="232"/>
      <c r="AA82" s="232"/>
      <c r="AB82" s="232"/>
      <c r="AC82" s="232"/>
      <c r="AD82" s="232"/>
      <c r="AE82" s="232"/>
      <c r="AF82" s="232"/>
    </row>
    <row r="83" spans="17:32" s="210" customFormat="1" ht="14.25">
      <c r="Q83" s="232"/>
      <c r="R83" s="232"/>
      <c r="S83" s="232"/>
      <c r="T83" s="232"/>
      <c r="U83" s="232"/>
      <c r="V83" s="232"/>
      <c r="W83" s="232"/>
      <c r="X83" s="232"/>
      <c r="Y83" s="232"/>
      <c r="Z83" s="232"/>
      <c r="AA83" s="232"/>
      <c r="AB83" s="232"/>
      <c r="AC83" s="232"/>
      <c r="AD83" s="232"/>
      <c r="AE83" s="232"/>
      <c r="AF83" s="232"/>
    </row>
    <row r="84" spans="17:32" s="210" customFormat="1" ht="14.25">
      <c r="Q84" s="232"/>
      <c r="R84" s="232"/>
      <c r="S84" s="232"/>
      <c r="T84" s="232"/>
      <c r="U84" s="232"/>
      <c r="V84" s="232"/>
      <c r="W84" s="232"/>
      <c r="X84" s="232"/>
      <c r="Y84" s="232"/>
      <c r="Z84" s="232"/>
      <c r="AA84" s="232"/>
      <c r="AB84" s="232"/>
      <c r="AC84" s="232"/>
      <c r="AD84" s="232"/>
      <c r="AE84" s="232"/>
      <c r="AF84" s="232"/>
    </row>
    <row r="85" spans="17:32" s="210" customFormat="1" ht="14.25">
      <c r="Q85" s="232"/>
      <c r="R85" s="232"/>
      <c r="S85" s="232"/>
      <c r="T85" s="232"/>
      <c r="U85" s="232"/>
      <c r="V85" s="232"/>
      <c r="W85" s="232"/>
      <c r="X85" s="232"/>
      <c r="Y85" s="232"/>
      <c r="Z85" s="232"/>
      <c r="AA85" s="232"/>
      <c r="AB85" s="232"/>
      <c r="AC85" s="232"/>
      <c r="AD85" s="232"/>
      <c r="AE85" s="232"/>
      <c r="AF85" s="232"/>
    </row>
    <row r="86" spans="17:32" s="210" customFormat="1" ht="14.25">
      <c r="Q86" s="232"/>
      <c r="R86" s="232"/>
      <c r="S86" s="232"/>
      <c r="T86" s="232"/>
      <c r="U86" s="232"/>
      <c r="V86" s="232"/>
      <c r="W86" s="232"/>
      <c r="X86" s="232"/>
      <c r="Y86" s="232"/>
      <c r="Z86" s="232"/>
      <c r="AA86" s="232"/>
      <c r="AB86" s="232"/>
      <c r="AC86" s="232"/>
      <c r="AD86" s="232"/>
      <c r="AE86" s="232"/>
      <c r="AF86" s="232"/>
    </row>
    <row r="87" spans="17:32" s="210" customFormat="1" ht="14.25">
      <c r="Q87" s="232"/>
      <c r="R87" s="232"/>
      <c r="S87" s="232"/>
      <c r="T87" s="232"/>
      <c r="U87" s="232"/>
      <c r="V87" s="232"/>
      <c r="W87" s="232"/>
      <c r="X87" s="232"/>
      <c r="Y87" s="232"/>
      <c r="Z87" s="232"/>
      <c r="AA87" s="232"/>
      <c r="AB87" s="232"/>
      <c r="AC87" s="232"/>
      <c r="AD87" s="232"/>
      <c r="AE87" s="232"/>
      <c r="AF87" s="232"/>
    </row>
    <row r="88" spans="17:32" s="210" customFormat="1" ht="14.25">
      <c r="Q88" s="232"/>
      <c r="R88" s="232"/>
      <c r="S88" s="232"/>
      <c r="T88" s="232"/>
      <c r="U88" s="232"/>
      <c r="V88" s="232"/>
      <c r="W88" s="232"/>
      <c r="X88" s="232"/>
      <c r="Y88" s="232"/>
      <c r="Z88" s="232"/>
      <c r="AA88" s="232"/>
      <c r="AB88" s="232"/>
      <c r="AC88" s="232"/>
      <c r="AD88" s="232"/>
      <c r="AE88" s="232"/>
      <c r="AF88" s="232"/>
    </row>
    <row r="89" spans="17:32" s="210" customFormat="1" ht="14.25">
      <c r="Q89" s="232"/>
      <c r="R89" s="232"/>
      <c r="S89" s="232"/>
      <c r="T89" s="232"/>
      <c r="U89" s="232"/>
      <c r="V89" s="232"/>
      <c r="W89" s="232"/>
      <c r="X89" s="232"/>
      <c r="Y89" s="232"/>
      <c r="Z89" s="232"/>
      <c r="AA89" s="232"/>
      <c r="AB89" s="232"/>
      <c r="AC89" s="232"/>
      <c r="AD89" s="232"/>
      <c r="AE89" s="232"/>
      <c r="AF89" s="232"/>
    </row>
    <row r="90" spans="17:32" s="210" customFormat="1" ht="14.25">
      <c r="Q90" s="232"/>
      <c r="R90" s="232"/>
      <c r="S90" s="232"/>
      <c r="T90" s="232"/>
      <c r="U90" s="232"/>
      <c r="V90" s="232"/>
      <c r="W90" s="232"/>
      <c r="X90" s="232"/>
      <c r="Y90" s="232"/>
      <c r="Z90" s="232"/>
      <c r="AA90" s="232"/>
      <c r="AB90" s="232"/>
      <c r="AC90" s="232"/>
      <c r="AD90" s="232"/>
      <c r="AE90" s="232"/>
      <c r="AF90" s="232"/>
    </row>
    <row r="91" spans="17:32" s="210" customFormat="1" ht="14.25">
      <c r="Q91" s="232"/>
      <c r="R91" s="232"/>
      <c r="S91" s="232"/>
      <c r="T91" s="232"/>
      <c r="U91" s="232"/>
      <c r="V91" s="232"/>
      <c r="W91" s="232"/>
      <c r="X91" s="232"/>
      <c r="Y91" s="232"/>
      <c r="Z91" s="232"/>
      <c r="AA91" s="232"/>
      <c r="AB91" s="232"/>
      <c r="AC91" s="232"/>
      <c r="AD91" s="232"/>
      <c r="AE91" s="232"/>
      <c r="AF91" s="232"/>
    </row>
    <row r="92" spans="17:32" s="210" customFormat="1" ht="14.25">
      <c r="Q92" s="232"/>
      <c r="R92" s="232"/>
      <c r="S92" s="232"/>
      <c r="T92" s="232"/>
      <c r="U92" s="232"/>
      <c r="V92" s="232"/>
      <c r="W92" s="232"/>
      <c r="X92" s="232"/>
      <c r="Y92" s="232"/>
      <c r="Z92" s="232"/>
      <c r="AA92" s="232"/>
      <c r="AB92" s="232"/>
      <c r="AC92" s="232"/>
      <c r="AD92" s="232"/>
      <c r="AE92" s="232"/>
      <c r="AF92" s="232"/>
    </row>
    <row r="93" spans="17:32" s="210" customFormat="1" ht="14.25">
      <c r="Q93" s="232"/>
      <c r="R93" s="232"/>
      <c r="S93" s="232"/>
      <c r="T93" s="232"/>
      <c r="U93" s="232"/>
      <c r="V93" s="232"/>
      <c r="W93" s="232"/>
      <c r="X93" s="232"/>
      <c r="Y93" s="232"/>
      <c r="Z93" s="232"/>
      <c r="AA93" s="232"/>
      <c r="AB93" s="232"/>
      <c r="AC93" s="232"/>
      <c r="AD93" s="232"/>
      <c r="AE93" s="232"/>
      <c r="AF93" s="232"/>
    </row>
    <row r="94" spans="17:32" s="210" customFormat="1" ht="14.25">
      <c r="Q94" s="232"/>
      <c r="R94" s="232"/>
      <c r="S94" s="232"/>
      <c r="T94" s="232"/>
      <c r="U94" s="232"/>
      <c r="V94" s="232"/>
      <c r="W94" s="232"/>
      <c r="X94" s="232"/>
      <c r="Y94" s="232"/>
      <c r="Z94" s="232"/>
      <c r="AA94" s="232"/>
      <c r="AB94" s="232"/>
      <c r="AC94" s="232"/>
      <c r="AD94" s="232"/>
      <c r="AE94" s="232"/>
      <c r="AF94" s="232"/>
    </row>
    <row r="95" spans="17:32" ht="12.75">
      <c r="Q95" s="221"/>
      <c r="R95" s="221"/>
      <c r="S95" s="221"/>
      <c r="T95" s="221"/>
      <c r="U95" s="221"/>
      <c r="V95" s="221"/>
      <c r="W95" s="221"/>
      <c r="X95" s="221"/>
      <c r="Y95" s="221"/>
      <c r="Z95" s="221"/>
      <c r="AA95" s="221"/>
      <c r="AB95" s="221"/>
      <c r="AC95" s="221"/>
      <c r="AD95" s="221"/>
      <c r="AE95" s="221"/>
      <c r="AF95" s="221"/>
    </row>
    <row r="96" spans="17:32" ht="12.75">
      <c r="Q96" s="221"/>
      <c r="R96" s="221"/>
      <c r="S96" s="221"/>
      <c r="T96" s="221"/>
      <c r="U96" s="221"/>
      <c r="V96" s="221"/>
      <c r="W96" s="221"/>
      <c r="X96" s="221"/>
      <c r="Y96" s="221"/>
      <c r="Z96" s="221"/>
      <c r="AA96" s="221"/>
      <c r="AB96" s="221"/>
      <c r="AC96" s="221"/>
      <c r="AD96" s="221"/>
      <c r="AE96" s="221"/>
      <c r="AF96" s="221"/>
    </row>
    <row r="97" spans="17:32" ht="12.75">
      <c r="Q97" s="221"/>
      <c r="R97" s="221"/>
      <c r="S97" s="221"/>
      <c r="T97" s="221"/>
      <c r="U97" s="221"/>
      <c r="V97" s="221"/>
      <c r="W97" s="221"/>
      <c r="X97" s="221"/>
      <c r="Y97" s="221"/>
      <c r="Z97" s="221"/>
      <c r="AA97" s="221"/>
      <c r="AB97" s="221"/>
      <c r="AC97" s="221"/>
      <c r="AD97" s="221"/>
      <c r="AE97" s="221"/>
      <c r="AF97" s="221"/>
    </row>
    <row r="98" spans="17:32" ht="12.75">
      <c r="Q98" s="221"/>
      <c r="R98" s="221"/>
      <c r="S98" s="221"/>
      <c r="T98" s="221"/>
      <c r="U98" s="221"/>
      <c r="V98" s="221"/>
      <c r="W98" s="221"/>
      <c r="X98" s="221"/>
      <c r="Y98" s="221"/>
      <c r="Z98" s="221"/>
      <c r="AA98" s="221"/>
      <c r="AB98" s="221"/>
      <c r="AC98" s="221"/>
      <c r="AD98" s="221"/>
      <c r="AE98" s="221"/>
      <c r="AF98" s="221"/>
    </row>
    <row r="99" spans="17:32" ht="12.75">
      <c r="Q99" s="221"/>
      <c r="R99" s="221"/>
      <c r="S99" s="221"/>
      <c r="T99" s="221"/>
      <c r="U99" s="221"/>
      <c r="V99" s="221"/>
      <c r="W99" s="221"/>
      <c r="X99" s="221"/>
      <c r="Y99" s="221"/>
      <c r="Z99" s="221"/>
      <c r="AA99" s="221"/>
      <c r="AB99" s="221"/>
      <c r="AC99" s="221"/>
      <c r="AD99" s="221"/>
      <c r="AE99" s="221"/>
      <c r="AF99" s="221"/>
    </row>
    <row r="100" spans="17:32" ht="12.75">
      <c r="Q100" s="221"/>
      <c r="R100" s="221"/>
      <c r="S100" s="221"/>
      <c r="T100" s="221"/>
      <c r="U100" s="221"/>
      <c r="V100" s="221"/>
      <c r="W100" s="221"/>
      <c r="X100" s="221"/>
      <c r="Y100" s="221"/>
      <c r="Z100" s="221"/>
      <c r="AA100" s="221"/>
      <c r="AB100" s="221"/>
      <c r="AC100" s="221"/>
      <c r="AD100" s="221"/>
      <c r="AE100" s="221"/>
      <c r="AF100" s="221"/>
    </row>
    <row r="101" spans="17:32" ht="12.75">
      <c r="Q101" s="221"/>
      <c r="R101" s="221"/>
      <c r="S101" s="221"/>
      <c r="T101" s="221"/>
      <c r="U101" s="221"/>
      <c r="V101" s="221"/>
      <c r="W101" s="221"/>
      <c r="X101" s="221"/>
      <c r="Y101" s="221"/>
      <c r="Z101" s="221"/>
      <c r="AA101" s="221"/>
      <c r="AB101" s="221"/>
      <c r="AC101" s="221"/>
      <c r="AD101" s="221"/>
      <c r="AE101" s="221"/>
      <c r="AF101" s="221"/>
    </row>
    <row r="102" spans="17:32" ht="12.75">
      <c r="Q102" s="221"/>
      <c r="R102" s="221"/>
      <c r="S102" s="221"/>
      <c r="T102" s="221"/>
      <c r="U102" s="221"/>
      <c r="V102" s="221"/>
      <c r="W102" s="221"/>
      <c r="X102" s="221"/>
      <c r="Y102" s="221"/>
      <c r="Z102" s="221"/>
      <c r="AA102" s="221"/>
      <c r="AB102" s="221"/>
      <c r="AC102" s="221"/>
      <c r="AD102" s="221"/>
      <c r="AE102" s="221"/>
      <c r="AF102" s="221"/>
    </row>
    <row r="103" spans="17:32" ht="12.75">
      <c r="Q103" s="221"/>
      <c r="R103" s="221"/>
      <c r="S103" s="221"/>
      <c r="T103" s="221"/>
      <c r="U103" s="221"/>
      <c r="V103" s="221"/>
      <c r="W103" s="221"/>
      <c r="X103" s="221"/>
      <c r="Y103" s="221"/>
      <c r="Z103" s="221"/>
      <c r="AA103" s="221"/>
      <c r="AB103" s="221"/>
      <c r="AC103" s="221"/>
      <c r="AD103" s="221"/>
      <c r="AE103" s="221"/>
      <c r="AF103" s="221"/>
    </row>
    <row r="104" spans="17:32" ht="12.75">
      <c r="Q104" s="221"/>
      <c r="R104" s="221"/>
      <c r="S104" s="221"/>
      <c r="T104" s="221"/>
      <c r="U104" s="221"/>
      <c r="V104" s="221"/>
      <c r="W104" s="221"/>
      <c r="X104" s="221"/>
      <c r="Y104" s="221"/>
      <c r="Z104" s="221"/>
      <c r="AA104" s="221"/>
      <c r="AB104" s="221"/>
      <c r="AC104" s="221"/>
      <c r="AD104" s="221"/>
      <c r="AE104" s="221"/>
      <c r="AF104" s="221"/>
    </row>
    <row r="105" spans="17:32" ht="12.75">
      <c r="Q105" s="221"/>
      <c r="R105" s="221"/>
      <c r="S105" s="221"/>
      <c r="T105" s="221"/>
      <c r="U105" s="221"/>
      <c r="V105" s="221"/>
      <c r="W105" s="221"/>
      <c r="X105" s="221"/>
      <c r="Y105" s="221"/>
      <c r="Z105" s="221"/>
      <c r="AA105" s="221"/>
      <c r="AB105" s="221"/>
      <c r="AC105" s="221"/>
      <c r="AD105" s="221"/>
      <c r="AE105" s="221"/>
      <c r="AF105" s="221"/>
    </row>
    <row r="106" spans="17:32" ht="12.75">
      <c r="Q106" s="221"/>
      <c r="R106" s="221"/>
      <c r="S106" s="221"/>
      <c r="T106" s="221"/>
      <c r="U106" s="221"/>
      <c r="V106" s="221"/>
      <c r="W106" s="221"/>
      <c r="X106" s="221"/>
      <c r="Y106" s="221"/>
      <c r="Z106" s="221"/>
      <c r="AA106" s="221"/>
      <c r="AB106" s="221"/>
      <c r="AC106" s="221"/>
      <c r="AD106" s="221"/>
      <c r="AE106" s="221"/>
      <c r="AF106" s="221"/>
    </row>
    <row r="107" spans="17:32" ht="12.75">
      <c r="Q107" s="221"/>
      <c r="R107" s="221"/>
      <c r="S107" s="221"/>
      <c r="T107" s="221"/>
      <c r="U107" s="221"/>
      <c r="V107" s="221"/>
      <c r="W107" s="221"/>
      <c r="X107" s="221"/>
      <c r="Y107" s="221"/>
      <c r="Z107" s="221"/>
      <c r="AA107" s="221"/>
      <c r="AB107" s="221"/>
      <c r="AC107" s="221"/>
      <c r="AD107" s="221"/>
      <c r="AE107" s="221"/>
      <c r="AF107" s="221"/>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row r="205" spans="17:32" ht="12.75">
      <c r="Q205" s="221"/>
      <c r="R205" s="221"/>
      <c r="S205" s="221"/>
      <c r="T205" s="221"/>
      <c r="U205" s="221"/>
      <c r="V205" s="221"/>
      <c r="W205" s="221"/>
      <c r="X205" s="221"/>
      <c r="Y205" s="221"/>
      <c r="Z205" s="221"/>
      <c r="AA205" s="221"/>
      <c r="AB205" s="221"/>
      <c r="AC205" s="221"/>
      <c r="AD205" s="221"/>
      <c r="AE205" s="221"/>
      <c r="AF205" s="221"/>
    </row>
    <row r="206" spans="17:32" ht="12.75">
      <c r="Q206" s="221"/>
      <c r="R206" s="221"/>
      <c r="S206" s="221"/>
      <c r="T206" s="221"/>
      <c r="U206" s="221"/>
      <c r="V206" s="221"/>
      <c r="W206" s="221"/>
      <c r="X206" s="221"/>
      <c r="Y206" s="221"/>
      <c r="Z206" s="221"/>
      <c r="AA206" s="221"/>
      <c r="AB206" s="221"/>
      <c r="AC206" s="221"/>
      <c r="AD206" s="221"/>
      <c r="AE206" s="221"/>
      <c r="AF206" s="221"/>
    </row>
    <row r="207" spans="17:32" ht="12.75">
      <c r="Q207" s="221"/>
      <c r="R207" s="221"/>
      <c r="S207" s="221"/>
      <c r="T207" s="221"/>
      <c r="U207" s="221"/>
      <c r="V207" s="221"/>
      <c r="W207" s="221"/>
      <c r="X207" s="221"/>
      <c r="Y207" s="221"/>
      <c r="Z207" s="221"/>
      <c r="AA207" s="221"/>
      <c r="AB207" s="221"/>
      <c r="AC207" s="221"/>
      <c r="AD207" s="221"/>
      <c r="AE207" s="221"/>
      <c r="AF207" s="221"/>
    </row>
    <row r="208" spans="17:32" ht="12.75">
      <c r="Q208" s="221"/>
      <c r="R208" s="221"/>
      <c r="S208" s="221"/>
      <c r="T208" s="221"/>
      <c r="U208" s="221"/>
      <c r="V208" s="221"/>
      <c r="W208" s="221"/>
      <c r="X208" s="221"/>
      <c r="Y208" s="221"/>
      <c r="Z208" s="221"/>
      <c r="AA208" s="221"/>
      <c r="AB208" s="221"/>
      <c r="AC208" s="221"/>
      <c r="AD208" s="221"/>
      <c r="AE208" s="221"/>
      <c r="AF208" s="221"/>
    </row>
    <row r="209" spans="17:32" ht="12.75">
      <c r="Q209" s="221"/>
      <c r="R209" s="221"/>
      <c r="S209" s="221"/>
      <c r="T209" s="221"/>
      <c r="U209" s="221"/>
      <c r="V209" s="221"/>
      <c r="W209" s="221"/>
      <c r="X209" s="221"/>
      <c r="Y209" s="221"/>
      <c r="Z209" s="221"/>
      <c r="AA209" s="221"/>
      <c r="AB209" s="221"/>
      <c r="AC209" s="221"/>
      <c r="AD209" s="221"/>
      <c r="AE209" s="221"/>
      <c r="AF209" s="221"/>
    </row>
    <row r="210" spans="17:32" ht="12.75">
      <c r="Q210" s="221"/>
      <c r="R210" s="221"/>
      <c r="S210" s="221"/>
      <c r="T210" s="221"/>
      <c r="U210" s="221"/>
      <c r="V210" s="221"/>
      <c r="W210" s="221"/>
      <c r="X210" s="221"/>
      <c r="Y210" s="221"/>
      <c r="Z210" s="221"/>
      <c r="AA210" s="221"/>
      <c r="AB210" s="221"/>
      <c r="AC210" s="221"/>
      <c r="AD210" s="221"/>
      <c r="AE210" s="221"/>
      <c r="AF210" s="221"/>
    </row>
    <row r="211" spans="17:32" ht="12.75">
      <c r="Q211" s="221"/>
      <c r="R211" s="221"/>
      <c r="S211" s="221"/>
      <c r="T211" s="221"/>
      <c r="U211" s="221"/>
      <c r="V211" s="221"/>
      <c r="W211" s="221"/>
      <c r="X211" s="221"/>
      <c r="Y211" s="221"/>
      <c r="Z211" s="221"/>
      <c r="AA211" s="221"/>
      <c r="AB211" s="221"/>
      <c r="AC211" s="221"/>
      <c r="AD211" s="221"/>
      <c r="AE211" s="221"/>
      <c r="AF211" s="221"/>
    </row>
    <row r="212" spans="17:32" ht="12.75">
      <c r="Q212" s="221"/>
      <c r="R212" s="221"/>
      <c r="S212" s="221"/>
      <c r="T212" s="221"/>
      <c r="U212" s="221"/>
      <c r="V212" s="221"/>
      <c r="W212" s="221"/>
      <c r="X212" s="221"/>
      <c r="Y212" s="221"/>
      <c r="Z212" s="221"/>
      <c r="AA212" s="221"/>
      <c r="AB212" s="221"/>
      <c r="AC212" s="221"/>
      <c r="AD212" s="221"/>
      <c r="AE212" s="221"/>
      <c r="AF212" s="221"/>
    </row>
    <row r="213" spans="17:32" ht="12.75">
      <c r="Q213" s="221"/>
      <c r="R213" s="221"/>
      <c r="S213" s="221"/>
      <c r="T213" s="221"/>
      <c r="U213" s="221"/>
      <c r="V213" s="221"/>
      <c r="W213" s="221"/>
      <c r="X213" s="221"/>
      <c r="Y213" s="221"/>
      <c r="Z213" s="221"/>
      <c r="AA213" s="221"/>
      <c r="AB213" s="221"/>
      <c r="AC213" s="221"/>
      <c r="AD213" s="221"/>
      <c r="AE213" s="221"/>
      <c r="AF213" s="221"/>
    </row>
    <row r="214" spans="17:32" ht="12.75">
      <c r="Q214" s="221"/>
      <c r="R214" s="221"/>
      <c r="S214" s="221"/>
      <c r="T214" s="221"/>
      <c r="U214" s="221"/>
      <c r="V214" s="221"/>
      <c r="W214" s="221"/>
      <c r="X214" s="221"/>
      <c r="Y214" s="221"/>
      <c r="Z214" s="221"/>
      <c r="AA214" s="221"/>
      <c r="AB214" s="221"/>
      <c r="AC214" s="221"/>
      <c r="AD214" s="221"/>
      <c r="AE214" s="221"/>
      <c r="AF214" s="221"/>
    </row>
    <row r="215" spans="17:32" ht="12.75">
      <c r="Q215" s="221"/>
      <c r="R215" s="221"/>
      <c r="S215" s="221"/>
      <c r="T215" s="221"/>
      <c r="U215" s="221"/>
      <c r="V215" s="221"/>
      <c r="W215" s="221"/>
      <c r="X215" s="221"/>
      <c r="Y215" s="221"/>
      <c r="Z215" s="221"/>
      <c r="AA215" s="221"/>
      <c r="AB215" s="221"/>
      <c r="AC215" s="221"/>
      <c r="AD215" s="221"/>
      <c r="AE215" s="221"/>
      <c r="AF215" s="221"/>
    </row>
    <row r="216" spans="17:32" ht="12.75">
      <c r="Q216" s="221"/>
      <c r="R216" s="221"/>
      <c r="S216" s="221"/>
      <c r="T216" s="221"/>
      <c r="U216" s="221"/>
      <c r="V216" s="221"/>
      <c r="W216" s="221"/>
      <c r="X216" s="221"/>
      <c r="Y216" s="221"/>
      <c r="Z216" s="221"/>
      <c r="AA216" s="221"/>
      <c r="AB216" s="221"/>
      <c r="AC216" s="221"/>
      <c r="AD216" s="221"/>
      <c r="AE216" s="221"/>
      <c r="AF216" s="221"/>
    </row>
    <row r="217" spans="17:32" ht="12.75">
      <c r="Q217" s="221"/>
      <c r="R217" s="221"/>
      <c r="S217" s="221"/>
      <c r="T217" s="221"/>
      <c r="U217" s="221"/>
      <c r="V217" s="221"/>
      <c r="W217" s="221"/>
      <c r="X217" s="221"/>
      <c r="Y217" s="221"/>
      <c r="Z217" s="221"/>
      <c r="AA217" s="221"/>
      <c r="AB217" s="221"/>
      <c r="AC217" s="221"/>
      <c r="AD217" s="221"/>
      <c r="AE217" s="221"/>
      <c r="AF217" s="221"/>
    </row>
    <row r="218" spans="17:32" ht="12.75">
      <c r="Q218" s="221"/>
      <c r="R218" s="221"/>
      <c r="S218" s="221"/>
      <c r="T218" s="221"/>
      <c r="U218" s="221"/>
      <c r="V218" s="221"/>
      <c r="W218" s="221"/>
      <c r="X218" s="221"/>
      <c r="Y218" s="221"/>
      <c r="Z218" s="221"/>
      <c r="AA218" s="221"/>
      <c r="AB218" s="221"/>
      <c r="AC218" s="221"/>
      <c r="AD218" s="221"/>
      <c r="AE218" s="221"/>
      <c r="AF218" s="221"/>
    </row>
    <row r="219" spans="17:32" ht="12.75">
      <c r="Q219" s="221"/>
      <c r="R219" s="221"/>
      <c r="S219" s="221"/>
      <c r="T219" s="221"/>
      <c r="U219" s="221"/>
      <c r="V219" s="221"/>
      <c r="W219" s="221"/>
      <c r="X219" s="221"/>
      <c r="Y219" s="221"/>
      <c r="Z219" s="221"/>
      <c r="AA219" s="221"/>
      <c r="AB219" s="221"/>
      <c r="AC219" s="221"/>
      <c r="AD219" s="221"/>
      <c r="AE219" s="221"/>
      <c r="AF219" s="221"/>
    </row>
    <row r="220" spans="17:32" ht="12.75">
      <c r="Q220" s="221"/>
      <c r="R220" s="221"/>
      <c r="S220" s="221"/>
      <c r="T220" s="221"/>
      <c r="U220" s="221"/>
      <c r="V220" s="221"/>
      <c r="W220" s="221"/>
      <c r="X220" s="221"/>
      <c r="Y220" s="221"/>
      <c r="Z220" s="221"/>
      <c r="AA220" s="221"/>
      <c r="AB220" s="221"/>
      <c r="AC220" s="221"/>
      <c r="AD220" s="221"/>
      <c r="AE220" s="221"/>
      <c r="AF220" s="221"/>
    </row>
    <row r="221" spans="17:32" ht="12.75">
      <c r="Q221" s="221"/>
      <c r="R221" s="221"/>
      <c r="S221" s="221"/>
      <c r="T221" s="221"/>
      <c r="U221" s="221"/>
      <c r="V221" s="221"/>
      <c r="W221" s="221"/>
      <c r="X221" s="221"/>
      <c r="Y221" s="221"/>
      <c r="Z221" s="221"/>
      <c r="AA221" s="221"/>
      <c r="AB221" s="221"/>
      <c r="AC221" s="221"/>
      <c r="AD221" s="221"/>
      <c r="AE221" s="221"/>
      <c r="AF221" s="221"/>
    </row>
    <row r="222" spans="17:32" ht="12.75">
      <c r="Q222" s="221"/>
      <c r="R222" s="221"/>
      <c r="S222" s="221"/>
      <c r="T222" s="221"/>
      <c r="U222" s="221"/>
      <c r="V222" s="221"/>
      <c r="W222" s="221"/>
      <c r="X222" s="221"/>
      <c r="Y222" s="221"/>
      <c r="Z222" s="221"/>
      <c r="AA222" s="221"/>
      <c r="AB222" s="221"/>
      <c r="AC222" s="221"/>
      <c r="AD222" s="221"/>
      <c r="AE222" s="221"/>
      <c r="AF222" s="221"/>
    </row>
    <row r="223" spans="17:32" ht="12.75">
      <c r="Q223" s="221"/>
      <c r="R223" s="221"/>
      <c r="S223" s="221"/>
      <c r="T223" s="221"/>
      <c r="U223" s="221"/>
      <c r="V223" s="221"/>
      <c r="W223" s="221"/>
      <c r="X223" s="221"/>
      <c r="Y223" s="221"/>
      <c r="Z223" s="221"/>
      <c r="AA223" s="221"/>
      <c r="AB223" s="221"/>
      <c r="AC223" s="221"/>
      <c r="AD223" s="221"/>
      <c r="AE223" s="221"/>
      <c r="AF223" s="221"/>
    </row>
    <row r="224" spans="17:32" ht="12.75">
      <c r="Q224" s="221"/>
      <c r="R224" s="221"/>
      <c r="S224" s="221"/>
      <c r="T224" s="221"/>
      <c r="U224" s="221"/>
      <c r="V224" s="221"/>
      <c r="W224" s="221"/>
      <c r="X224" s="221"/>
      <c r="Y224" s="221"/>
      <c r="Z224" s="221"/>
      <c r="AA224" s="221"/>
      <c r="AB224" s="221"/>
      <c r="AC224" s="221"/>
      <c r="AD224" s="221"/>
      <c r="AE224" s="221"/>
      <c r="AF224" s="221"/>
    </row>
    <row r="225" spans="17:32" ht="12.75">
      <c r="Q225" s="221"/>
      <c r="R225" s="221"/>
      <c r="S225" s="221"/>
      <c r="T225" s="221"/>
      <c r="U225" s="221"/>
      <c r="V225" s="221"/>
      <c r="W225" s="221"/>
      <c r="X225" s="221"/>
      <c r="Y225" s="221"/>
      <c r="Z225" s="221"/>
      <c r="AA225" s="221"/>
      <c r="AB225" s="221"/>
      <c r="AC225" s="221"/>
      <c r="AD225" s="221"/>
      <c r="AE225" s="221"/>
      <c r="AF225" s="221"/>
    </row>
    <row r="226" spans="17:32" ht="12.75">
      <c r="Q226" s="221"/>
      <c r="R226" s="221"/>
      <c r="S226" s="221"/>
      <c r="T226" s="221"/>
      <c r="U226" s="221"/>
      <c r="V226" s="221"/>
      <c r="W226" s="221"/>
      <c r="X226" s="221"/>
      <c r="Y226" s="221"/>
      <c r="Z226" s="221"/>
      <c r="AA226" s="221"/>
      <c r="AB226" s="221"/>
      <c r="AC226" s="221"/>
      <c r="AD226" s="221"/>
      <c r="AE226" s="221"/>
      <c r="AF226" s="221"/>
    </row>
    <row r="227" spans="17:32" ht="12.75">
      <c r="Q227" s="221"/>
      <c r="R227" s="221"/>
      <c r="S227" s="221"/>
      <c r="T227" s="221"/>
      <c r="U227" s="221"/>
      <c r="V227" s="221"/>
      <c r="W227" s="221"/>
      <c r="X227" s="221"/>
      <c r="Y227" s="221"/>
      <c r="Z227" s="221"/>
      <c r="AA227" s="221"/>
      <c r="AB227" s="221"/>
      <c r="AC227" s="221"/>
      <c r="AD227" s="221"/>
      <c r="AE227" s="221"/>
      <c r="AF227" s="221"/>
    </row>
    <row r="228" spans="17:32" ht="12.75">
      <c r="Q228" s="221"/>
      <c r="R228" s="221"/>
      <c r="S228" s="221"/>
      <c r="T228" s="221"/>
      <c r="U228" s="221"/>
      <c r="V228" s="221"/>
      <c r="W228" s="221"/>
      <c r="X228" s="221"/>
      <c r="Y228" s="221"/>
      <c r="Z228" s="221"/>
      <c r="AA228" s="221"/>
      <c r="AB228" s="221"/>
      <c r="AC228" s="221"/>
      <c r="AD228" s="221"/>
      <c r="AE228" s="221"/>
      <c r="AF228" s="221"/>
    </row>
    <row r="229" spans="17:32" ht="12.75">
      <c r="Q229" s="221"/>
      <c r="R229" s="221"/>
      <c r="S229" s="221"/>
      <c r="T229" s="221"/>
      <c r="U229" s="221"/>
      <c r="V229" s="221"/>
      <c r="W229" s="221"/>
      <c r="X229" s="221"/>
      <c r="Y229" s="221"/>
      <c r="Z229" s="221"/>
      <c r="AA229" s="221"/>
      <c r="AB229" s="221"/>
      <c r="AC229" s="221"/>
      <c r="AD229" s="221"/>
      <c r="AE229" s="221"/>
      <c r="AF229" s="221"/>
    </row>
    <row r="230" spans="17:32" ht="12.75">
      <c r="Q230" s="221"/>
      <c r="R230" s="221"/>
      <c r="S230" s="221"/>
      <c r="T230" s="221"/>
      <c r="U230" s="221"/>
      <c r="V230" s="221"/>
      <c r="W230" s="221"/>
      <c r="X230" s="221"/>
      <c r="Y230" s="221"/>
      <c r="Z230" s="221"/>
      <c r="AA230" s="221"/>
      <c r="AB230" s="221"/>
      <c r="AC230" s="221"/>
      <c r="AD230" s="221"/>
      <c r="AE230" s="221"/>
      <c r="AF230" s="221"/>
    </row>
    <row r="231" spans="17:32" ht="12.75">
      <c r="Q231" s="221"/>
      <c r="R231" s="221"/>
      <c r="S231" s="221"/>
      <c r="T231" s="221"/>
      <c r="U231" s="221"/>
      <c r="V231" s="221"/>
      <c r="W231" s="221"/>
      <c r="X231" s="221"/>
      <c r="Y231" s="221"/>
      <c r="Z231" s="221"/>
      <c r="AA231" s="221"/>
      <c r="AB231" s="221"/>
      <c r="AC231" s="221"/>
      <c r="AD231" s="221"/>
      <c r="AE231" s="221"/>
      <c r="AF231" s="221"/>
    </row>
    <row r="232" spans="17:32" ht="12.75">
      <c r="Q232" s="221"/>
      <c r="R232" s="221"/>
      <c r="S232" s="221"/>
      <c r="T232" s="221"/>
      <c r="U232" s="221"/>
      <c r="V232" s="221"/>
      <c r="W232" s="221"/>
      <c r="X232" s="221"/>
      <c r="Y232" s="221"/>
      <c r="Z232" s="221"/>
      <c r="AA232" s="221"/>
      <c r="AB232" s="221"/>
      <c r="AC232" s="221"/>
      <c r="AD232" s="221"/>
      <c r="AE232" s="221"/>
      <c r="AF232" s="221"/>
    </row>
    <row r="233" spans="17:32" ht="12.75">
      <c r="Q233" s="221"/>
      <c r="R233" s="221"/>
      <c r="S233" s="221"/>
      <c r="T233" s="221"/>
      <c r="U233" s="221"/>
      <c r="V233" s="221"/>
      <c r="W233" s="221"/>
      <c r="X233" s="221"/>
      <c r="Y233" s="221"/>
      <c r="Z233" s="221"/>
      <c r="AA233" s="221"/>
      <c r="AB233" s="221"/>
      <c r="AC233" s="221"/>
      <c r="AD233" s="221"/>
      <c r="AE233" s="221"/>
      <c r="AF233" s="221"/>
    </row>
    <row r="234" spans="17:32" ht="12.75">
      <c r="Q234" s="221"/>
      <c r="R234" s="221"/>
      <c r="S234" s="221"/>
      <c r="T234" s="221"/>
      <c r="U234" s="221"/>
      <c r="V234" s="221"/>
      <c r="W234" s="221"/>
      <c r="X234" s="221"/>
      <c r="Y234" s="221"/>
      <c r="Z234" s="221"/>
      <c r="AA234" s="221"/>
      <c r="AB234" s="221"/>
      <c r="AC234" s="221"/>
      <c r="AD234" s="221"/>
      <c r="AE234" s="221"/>
      <c r="AF234" s="221"/>
    </row>
    <row r="235" spans="17:32" ht="12.75">
      <c r="Q235" s="221"/>
      <c r="R235" s="221"/>
      <c r="S235" s="221"/>
      <c r="T235" s="221"/>
      <c r="U235" s="221"/>
      <c r="V235" s="221"/>
      <c r="W235" s="221"/>
      <c r="X235" s="221"/>
      <c r="Y235" s="221"/>
      <c r="Z235" s="221"/>
      <c r="AA235" s="221"/>
      <c r="AB235" s="221"/>
      <c r="AC235" s="221"/>
      <c r="AD235" s="221"/>
      <c r="AE235" s="221"/>
      <c r="AF235" s="221"/>
    </row>
    <row r="236" spans="17:32" ht="12.75">
      <c r="Q236" s="221"/>
      <c r="R236" s="221"/>
      <c r="S236" s="221"/>
      <c r="T236" s="221"/>
      <c r="U236" s="221"/>
      <c r="V236" s="221"/>
      <c r="W236" s="221"/>
      <c r="X236" s="221"/>
      <c r="Y236" s="221"/>
      <c r="Z236" s="221"/>
      <c r="AA236" s="221"/>
      <c r="AB236" s="221"/>
      <c r="AC236" s="221"/>
      <c r="AD236" s="221"/>
      <c r="AE236" s="221"/>
      <c r="AF236" s="221"/>
    </row>
    <row r="237" spans="17:32" ht="12.75">
      <c r="Q237" s="221"/>
      <c r="R237" s="221"/>
      <c r="S237" s="221"/>
      <c r="T237" s="221"/>
      <c r="U237" s="221"/>
      <c r="V237" s="221"/>
      <c r="W237" s="221"/>
      <c r="X237" s="221"/>
      <c r="Y237" s="221"/>
      <c r="Z237" s="221"/>
      <c r="AA237" s="221"/>
      <c r="AB237" s="221"/>
      <c r="AC237" s="221"/>
      <c r="AD237" s="221"/>
      <c r="AE237" s="221"/>
      <c r="AF237" s="221"/>
    </row>
  </sheetData>
  <sheetProtection/>
  <mergeCells count="23">
    <mergeCell ref="B57:C57"/>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41" right="0.22" top="0.984251968503937" bottom="0.55" header="0.77" footer="0.28"/>
  <pageSetup horizontalDpi="600" verticalDpi="600" orientation="landscape" paperSize="9" scale="90"/>
  <headerFooter alignWithMargins="0">
    <oddHeader>&amp;C&amp;8lapa &amp;P</oddHeader>
    <oddFooter>&amp;R&amp;8Lokālā tāme Nr.5-3</oddFooter>
  </headerFooter>
</worksheet>
</file>

<file path=xl/worksheets/sheet32.xml><?xml version="1.0" encoding="utf-8"?>
<worksheet xmlns="http://schemas.openxmlformats.org/spreadsheetml/2006/main" xmlns:r="http://schemas.openxmlformats.org/officeDocument/2006/relationships">
  <sheetPr>
    <tabColor indexed="13"/>
  </sheetPr>
  <dimension ref="A1:AF250"/>
  <sheetViews>
    <sheetView zoomScale="90" zoomScaleNormal="90" workbookViewId="0" topLeftCell="A1">
      <selection activeCell="B6" sqref="B6"/>
    </sheetView>
  </sheetViews>
  <sheetFormatPr defaultColWidth="9.140625" defaultRowHeight="12.75"/>
  <cols>
    <col min="1" max="1" width="4.421875" style="220" customWidth="1"/>
    <col min="2" max="2" width="8.8515625" style="220" customWidth="1"/>
    <col min="3" max="3" width="30.8515625" style="220" customWidth="1"/>
    <col min="4" max="4" width="6.421875" style="220" customWidth="1"/>
    <col min="5" max="5" width="7.421875" style="220" customWidth="1"/>
    <col min="6" max="6" width="6.140625" style="220" customWidth="1"/>
    <col min="7" max="7" width="7.7109375" style="220" customWidth="1"/>
    <col min="8" max="8" width="7.421875" style="220" customWidth="1"/>
    <col min="9" max="9" width="7.140625" style="220" customWidth="1"/>
    <col min="10" max="10" width="8.8515625" style="220" customWidth="1"/>
    <col min="11" max="11" width="9.140625" style="220" customWidth="1"/>
    <col min="12" max="12" width="9.28125" style="220" customWidth="1"/>
    <col min="13" max="13" width="9.421875" style="220" customWidth="1"/>
    <col min="14" max="14" width="10.7109375" style="220" customWidth="1"/>
    <col min="15" max="15" width="10.421875" style="220" customWidth="1"/>
    <col min="16" max="16" width="12.421875" style="220" customWidth="1"/>
    <col min="17" max="16384" width="9.140625" style="220" customWidth="1"/>
  </cols>
  <sheetData>
    <row r="1" s="210" customFormat="1" ht="15">
      <c r="A1" s="208" t="s">
        <v>1622</v>
      </c>
    </row>
    <row r="2" s="210" customFormat="1" ht="15">
      <c r="A2" s="208" t="s">
        <v>947</v>
      </c>
    </row>
    <row r="3" spans="1:16" s="210" customFormat="1" ht="14.25">
      <c r="A3" s="758" t="s">
        <v>1403</v>
      </c>
      <c r="B3" s="758"/>
      <c r="C3" s="758"/>
      <c r="D3" s="758"/>
      <c r="E3" s="758"/>
      <c r="F3" s="758"/>
      <c r="G3" s="758"/>
      <c r="H3" s="758"/>
      <c r="I3" s="758"/>
      <c r="J3" s="758"/>
      <c r="K3" s="758"/>
      <c r="L3" s="758"/>
      <c r="M3" s="758"/>
      <c r="N3" s="758"/>
      <c r="O3" s="758"/>
      <c r="P3" s="758"/>
    </row>
    <row r="4" spans="1:16" s="210" customFormat="1" ht="15">
      <c r="A4" s="759" t="s">
        <v>240</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940</v>
      </c>
      <c r="L6" s="760"/>
      <c r="M6" s="760"/>
      <c r="N6" s="760"/>
      <c r="O6" s="761">
        <f>P77</f>
        <v>0</v>
      </c>
      <c r="P6" s="761"/>
    </row>
    <row r="7" spans="9:16" s="210" customFormat="1" ht="13.5" customHeight="1">
      <c r="I7" s="212"/>
      <c r="J7" s="213"/>
      <c r="K7" s="211"/>
      <c r="L7" s="214"/>
      <c r="M7" s="215"/>
      <c r="N7" s="213"/>
      <c r="O7" s="213"/>
      <c r="P7" s="215"/>
    </row>
    <row r="8" spans="1:16" s="212" customFormat="1" ht="15">
      <c r="A8" s="212" t="s">
        <v>2182</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500" customFormat="1" ht="18" customHeight="1">
      <c r="A18" s="299">
        <v>1</v>
      </c>
      <c r="B18" s="357" t="s">
        <v>2277</v>
      </c>
      <c r="C18" s="291" t="s">
        <v>2278</v>
      </c>
      <c r="D18" s="290"/>
      <c r="E18" s="290"/>
      <c r="F18" s="520"/>
      <c r="G18" s="292"/>
      <c r="H18" s="292"/>
      <c r="I18" s="292"/>
      <c r="J18" s="292"/>
      <c r="K18" s="294"/>
      <c r="L18" s="292"/>
      <c r="M18" s="292"/>
      <c r="N18" s="292"/>
      <c r="O18" s="292"/>
      <c r="P18" s="295"/>
    </row>
    <row r="19" spans="1:16" s="500" customFormat="1" ht="18" customHeight="1">
      <c r="A19" s="299"/>
      <c r="B19" s="357"/>
      <c r="C19" s="291" t="s">
        <v>166</v>
      </c>
      <c r="D19" s="227" t="s">
        <v>143</v>
      </c>
      <c r="E19" s="122">
        <v>3</v>
      </c>
      <c r="F19" s="183"/>
      <c r="G19" s="183"/>
      <c r="H19" s="183"/>
      <c r="I19" s="183"/>
      <c r="J19" s="183"/>
      <c r="K19" s="230"/>
      <c r="L19" s="183"/>
      <c r="M19" s="183"/>
      <c r="N19" s="183"/>
      <c r="O19" s="183"/>
      <c r="P19" s="231"/>
    </row>
    <row r="20" spans="1:16" s="500" customFormat="1" ht="18" customHeight="1">
      <c r="A20" s="299"/>
      <c r="B20" s="357"/>
      <c r="C20" s="291" t="s">
        <v>2280</v>
      </c>
      <c r="D20" s="227" t="s">
        <v>127</v>
      </c>
      <c r="E20" s="122">
        <v>3</v>
      </c>
      <c r="F20" s="183"/>
      <c r="G20" s="183"/>
      <c r="H20" s="183"/>
      <c r="I20" s="183"/>
      <c r="J20" s="183"/>
      <c r="K20" s="230"/>
      <c r="L20" s="183"/>
      <c r="M20" s="183"/>
      <c r="N20" s="183"/>
      <c r="O20" s="183"/>
      <c r="P20" s="231"/>
    </row>
    <row r="21" spans="1:16" s="500" customFormat="1" ht="18" customHeight="1">
      <c r="A21" s="299"/>
      <c r="B21" s="357"/>
      <c r="C21" s="291" t="s">
        <v>781</v>
      </c>
      <c r="D21" s="227" t="s">
        <v>249</v>
      </c>
      <c r="E21" s="122">
        <v>2</v>
      </c>
      <c r="F21" s="183"/>
      <c r="G21" s="183"/>
      <c r="H21" s="183"/>
      <c r="I21" s="183"/>
      <c r="J21" s="183"/>
      <c r="K21" s="230"/>
      <c r="L21" s="183"/>
      <c r="M21" s="183"/>
      <c r="N21" s="183"/>
      <c r="O21" s="183"/>
      <c r="P21" s="231"/>
    </row>
    <row r="22" spans="1:16" s="517" customFormat="1" ht="45">
      <c r="A22" s="522">
        <v>2</v>
      </c>
      <c r="B22" s="523" t="s">
        <v>2281</v>
      </c>
      <c r="C22" s="503" t="s">
        <v>1426</v>
      </c>
      <c r="D22" s="679" t="s">
        <v>1427</v>
      </c>
      <c r="E22" s="680">
        <v>16</v>
      </c>
      <c r="F22" s="681"/>
      <c r="G22" s="681"/>
      <c r="H22" s="681"/>
      <c r="I22" s="682"/>
      <c r="J22" s="681"/>
      <c r="K22" s="683"/>
      <c r="L22" s="681"/>
      <c r="M22" s="681"/>
      <c r="N22" s="183"/>
      <c r="O22" s="183"/>
      <c r="P22" s="684"/>
    </row>
    <row r="23" spans="1:16" s="500" customFormat="1" ht="18" customHeight="1">
      <c r="A23" s="299">
        <v>5</v>
      </c>
      <c r="B23" s="357" t="s">
        <v>1599</v>
      </c>
      <c r="C23" s="291" t="s">
        <v>2282</v>
      </c>
      <c r="D23" s="227"/>
      <c r="E23" s="227"/>
      <c r="F23" s="685"/>
      <c r="G23" s="183"/>
      <c r="H23" s="183"/>
      <c r="I23" s="183"/>
      <c r="J23" s="183"/>
      <c r="K23" s="230"/>
      <c r="L23" s="183"/>
      <c r="M23" s="183"/>
      <c r="N23" s="183"/>
      <c r="O23" s="183"/>
      <c r="P23" s="231"/>
    </row>
    <row r="24" spans="1:16" s="500" customFormat="1" ht="18" customHeight="1">
      <c r="A24" s="299"/>
      <c r="B24" s="357" t="s">
        <v>832</v>
      </c>
      <c r="C24" s="291" t="s">
        <v>1428</v>
      </c>
      <c r="D24" s="227" t="s">
        <v>143</v>
      </c>
      <c r="E24" s="122">
        <v>3</v>
      </c>
      <c r="F24" s="183"/>
      <c r="G24" s="183"/>
      <c r="H24" s="183"/>
      <c r="I24" s="183"/>
      <c r="J24" s="183"/>
      <c r="K24" s="230"/>
      <c r="L24" s="183"/>
      <c r="M24" s="183"/>
      <c r="N24" s="183"/>
      <c r="O24" s="183"/>
      <c r="P24" s="231"/>
    </row>
    <row r="25" spans="1:16" s="500" customFormat="1" ht="18" customHeight="1">
      <c r="A25" s="299">
        <v>6</v>
      </c>
      <c r="B25" s="357" t="s">
        <v>1599</v>
      </c>
      <c r="C25" s="291" t="s">
        <v>1429</v>
      </c>
      <c r="D25" s="227" t="s">
        <v>127</v>
      </c>
      <c r="E25" s="122">
        <v>14</v>
      </c>
      <c r="F25" s="183"/>
      <c r="G25" s="183"/>
      <c r="H25" s="183"/>
      <c r="I25" s="183"/>
      <c r="J25" s="183"/>
      <c r="K25" s="230"/>
      <c r="L25" s="183"/>
      <c r="M25" s="183"/>
      <c r="N25" s="183"/>
      <c r="O25" s="183"/>
      <c r="P25" s="231"/>
    </row>
    <row r="26" spans="1:16" s="500" customFormat="1" ht="30">
      <c r="A26" s="299">
        <v>7</v>
      </c>
      <c r="B26" s="357" t="s">
        <v>2283</v>
      </c>
      <c r="C26" s="503" t="s">
        <v>1430</v>
      </c>
      <c r="D26" s="227" t="s">
        <v>127</v>
      </c>
      <c r="E26" s="122">
        <v>24</v>
      </c>
      <c r="F26" s="183"/>
      <c r="G26" s="183"/>
      <c r="H26" s="183"/>
      <c r="I26" s="183"/>
      <c r="J26" s="183"/>
      <c r="K26" s="230"/>
      <c r="L26" s="183"/>
      <c r="M26" s="183"/>
      <c r="N26" s="183"/>
      <c r="O26" s="183"/>
      <c r="P26" s="231"/>
    </row>
    <row r="27" spans="1:16" s="500" customFormat="1" ht="18" customHeight="1">
      <c r="A27" s="299"/>
      <c r="B27" s="357"/>
      <c r="C27" s="499" t="s">
        <v>1431</v>
      </c>
      <c r="D27" s="227"/>
      <c r="E27" s="227"/>
      <c r="F27" s="183"/>
      <c r="G27" s="183"/>
      <c r="H27" s="183"/>
      <c r="I27" s="183"/>
      <c r="J27" s="183"/>
      <c r="K27" s="230"/>
      <c r="L27" s="183"/>
      <c r="M27" s="183"/>
      <c r="N27" s="183"/>
      <c r="O27" s="183"/>
      <c r="P27" s="231"/>
    </row>
    <row r="28" spans="1:16" s="500" customFormat="1" ht="18" customHeight="1">
      <c r="A28" s="299">
        <v>8</v>
      </c>
      <c r="B28" s="357" t="s">
        <v>2284</v>
      </c>
      <c r="C28" s="291" t="s">
        <v>2285</v>
      </c>
      <c r="D28" s="227" t="s">
        <v>257</v>
      </c>
      <c r="E28" s="122">
        <v>0.15</v>
      </c>
      <c r="F28" s="124"/>
      <c r="G28" s="183"/>
      <c r="H28" s="124"/>
      <c r="I28" s="124"/>
      <c r="J28" s="124"/>
      <c r="K28" s="230"/>
      <c r="L28" s="183"/>
      <c r="M28" s="183"/>
      <c r="N28" s="183"/>
      <c r="O28" s="183"/>
      <c r="P28" s="231"/>
    </row>
    <row r="29" spans="1:16" s="500" customFormat="1" ht="18" customHeight="1">
      <c r="A29" s="299">
        <v>9</v>
      </c>
      <c r="B29" s="357" t="s">
        <v>133</v>
      </c>
      <c r="C29" s="291" t="s">
        <v>140</v>
      </c>
      <c r="D29" s="227" t="s">
        <v>249</v>
      </c>
      <c r="E29" s="143">
        <v>1</v>
      </c>
      <c r="F29" s="124"/>
      <c r="G29" s="183"/>
      <c r="H29" s="183"/>
      <c r="I29" s="183"/>
      <c r="J29" s="183"/>
      <c r="K29" s="230"/>
      <c r="L29" s="183"/>
      <c r="M29" s="183"/>
      <c r="N29" s="183"/>
      <c r="O29" s="183"/>
      <c r="P29" s="231"/>
    </row>
    <row r="30" spans="1:16" s="500" customFormat="1" ht="18" customHeight="1">
      <c r="A30" s="299">
        <v>10</v>
      </c>
      <c r="B30" s="357" t="s">
        <v>137</v>
      </c>
      <c r="C30" s="291" t="s">
        <v>2286</v>
      </c>
      <c r="D30" s="227" t="s">
        <v>257</v>
      </c>
      <c r="E30" s="122">
        <v>0.07</v>
      </c>
      <c r="F30" s="183"/>
      <c r="G30" s="183"/>
      <c r="H30" s="183"/>
      <c r="I30" s="183"/>
      <c r="J30" s="183"/>
      <c r="K30" s="230"/>
      <c r="L30" s="183"/>
      <c r="M30" s="183"/>
      <c r="N30" s="183"/>
      <c r="O30" s="183"/>
      <c r="P30" s="231"/>
    </row>
    <row r="31" spans="1:16" s="500" customFormat="1" ht="18" customHeight="1">
      <c r="A31" s="299">
        <v>11</v>
      </c>
      <c r="B31" s="357" t="s">
        <v>139</v>
      </c>
      <c r="C31" s="291" t="s">
        <v>140</v>
      </c>
      <c r="D31" s="227" t="s">
        <v>249</v>
      </c>
      <c r="E31" s="143">
        <v>1</v>
      </c>
      <c r="F31" s="183"/>
      <c r="G31" s="183"/>
      <c r="H31" s="183"/>
      <c r="I31" s="183"/>
      <c r="J31" s="183"/>
      <c r="K31" s="230"/>
      <c r="L31" s="183"/>
      <c r="M31" s="183"/>
      <c r="N31" s="183"/>
      <c r="O31" s="183"/>
      <c r="P31" s="231"/>
    </row>
    <row r="32" spans="1:16" s="500" customFormat="1" ht="18" customHeight="1">
      <c r="A32" s="299">
        <v>12</v>
      </c>
      <c r="B32" s="357" t="s">
        <v>128</v>
      </c>
      <c r="C32" s="291" t="s">
        <v>2287</v>
      </c>
      <c r="D32" s="227" t="s">
        <v>257</v>
      </c>
      <c r="E32" s="122">
        <v>0.08</v>
      </c>
      <c r="F32" s="183"/>
      <c r="G32" s="183"/>
      <c r="H32" s="183"/>
      <c r="I32" s="183"/>
      <c r="J32" s="183"/>
      <c r="K32" s="230"/>
      <c r="L32" s="183"/>
      <c r="M32" s="183"/>
      <c r="N32" s="183"/>
      <c r="O32" s="183"/>
      <c r="P32" s="231"/>
    </row>
    <row r="33" spans="1:16" s="500" customFormat="1" ht="18" customHeight="1">
      <c r="A33" s="299">
        <v>13</v>
      </c>
      <c r="B33" s="357" t="s">
        <v>2375</v>
      </c>
      <c r="C33" s="291" t="s">
        <v>2288</v>
      </c>
      <c r="D33" s="227"/>
      <c r="E33" s="122"/>
      <c r="F33" s="183"/>
      <c r="G33" s="183"/>
      <c r="H33" s="183"/>
      <c r="I33" s="183"/>
      <c r="J33" s="183"/>
      <c r="K33" s="230"/>
      <c r="L33" s="183"/>
      <c r="M33" s="183"/>
      <c r="N33" s="183"/>
      <c r="O33" s="183"/>
      <c r="P33" s="231"/>
    </row>
    <row r="34" spans="1:16" s="500" customFormat="1" ht="18" customHeight="1">
      <c r="A34" s="659"/>
      <c r="B34" s="578"/>
      <c r="C34" s="648" t="s">
        <v>151</v>
      </c>
      <c r="D34" s="236" t="s">
        <v>249</v>
      </c>
      <c r="E34" s="138">
        <v>1.3</v>
      </c>
      <c r="F34" s="140"/>
      <c r="G34" s="140"/>
      <c r="H34" s="140"/>
      <c r="I34" s="140"/>
      <c r="J34" s="140"/>
      <c r="K34" s="238"/>
      <c r="L34" s="190"/>
      <c r="M34" s="190"/>
      <c r="N34" s="190"/>
      <c r="O34" s="190"/>
      <c r="P34" s="239"/>
    </row>
    <row r="35" spans="1:16" s="500" customFormat="1" ht="18" customHeight="1">
      <c r="A35" s="299"/>
      <c r="B35" s="357"/>
      <c r="C35" s="291" t="s">
        <v>2377</v>
      </c>
      <c r="D35" s="227" t="s">
        <v>127</v>
      </c>
      <c r="E35" s="122">
        <v>1.4</v>
      </c>
      <c r="F35" s="183"/>
      <c r="G35" s="183"/>
      <c r="H35" s="183"/>
      <c r="I35" s="183"/>
      <c r="J35" s="183"/>
      <c r="K35" s="230"/>
      <c r="L35" s="183"/>
      <c r="M35" s="183"/>
      <c r="N35" s="183"/>
      <c r="O35" s="183"/>
      <c r="P35" s="231"/>
    </row>
    <row r="36" spans="1:16" s="517" customFormat="1" ht="30">
      <c r="A36" s="522">
        <v>14</v>
      </c>
      <c r="B36" s="523" t="s">
        <v>2375</v>
      </c>
      <c r="C36" s="503" t="s">
        <v>1432</v>
      </c>
      <c r="D36" s="679" t="s">
        <v>249</v>
      </c>
      <c r="E36" s="680">
        <v>3.5</v>
      </c>
      <c r="F36" s="686"/>
      <c r="G36" s="686"/>
      <c r="H36" s="183"/>
      <c r="I36" s="686"/>
      <c r="J36" s="686"/>
      <c r="K36" s="683"/>
      <c r="L36" s="681"/>
      <c r="M36" s="681"/>
      <c r="N36" s="183"/>
      <c r="O36" s="681"/>
      <c r="P36" s="684"/>
    </row>
    <row r="37" spans="1:16" s="500" customFormat="1" ht="18" customHeight="1">
      <c r="A37" s="299">
        <v>15</v>
      </c>
      <c r="B37" s="357" t="s">
        <v>2413</v>
      </c>
      <c r="C37" s="291" t="s">
        <v>1433</v>
      </c>
      <c r="D37" s="227" t="s">
        <v>144</v>
      </c>
      <c r="E37" s="122">
        <v>16</v>
      </c>
      <c r="F37" s="124"/>
      <c r="G37" s="124"/>
      <c r="H37" s="183"/>
      <c r="I37" s="124"/>
      <c r="J37" s="124"/>
      <c r="K37" s="230"/>
      <c r="L37" s="183"/>
      <c r="M37" s="183"/>
      <c r="N37" s="183"/>
      <c r="O37" s="183"/>
      <c r="P37" s="231"/>
    </row>
    <row r="38" spans="1:16" s="500" customFormat="1" ht="18" customHeight="1">
      <c r="A38" s="299">
        <v>16</v>
      </c>
      <c r="B38" s="357" t="s">
        <v>2289</v>
      </c>
      <c r="C38" s="291" t="s">
        <v>1434</v>
      </c>
      <c r="D38" s="227"/>
      <c r="E38" s="227"/>
      <c r="F38" s="183"/>
      <c r="G38" s="183"/>
      <c r="H38" s="183"/>
      <c r="I38" s="183"/>
      <c r="J38" s="183"/>
      <c r="K38" s="230"/>
      <c r="L38" s="183"/>
      <c r="M38" s="183"/>
      <c r="N38" s="183"/>
      <c r="O38" s="183"/>
      <c r="P38" s="231"/>
    </row>
    <row r="39" spans="1:16" s="500" customFormat="1" ht="18" customHeight="1">
      <c r="A39" s="299"/>
      <c r="B39" s="357"/>
      <c r="C39" s="291" t="s">
        <v>169</v>
      </c>
      <c r="D39" s="227" t="s">
        <v>127</v>
      </c>
      <c r="E39" s="122">
        <v>6.7</v>
      </c>
      <c r="F39" s="183"/>
      <c r="G39" s="183"/>
      <c r="H39" s="183"/>
      <c r="I39" s="124"/>
      <c r="J39" s="124"/>
      <c r="K39" s="683"/>
      <c r="L39" s="681"/>
      <c r="M39" s="681"/>
      <c r="N39" s="681"/>
      <c r="O39" s="681"/>
      <c r="P39" s="684"/>
    </row>
    <row r="40" spans="1:16" s="500" customFormat="1" ht="18" customHeight="1">
      <c r="A40" s="299"/>
      <c r="B40" s="357"/>
      <c r="C40" s="291" t="s">
        <v>189</v>
      </c>
      <c r="D40" s="227" t="s">
        <v>127</v>
      </c>
      <c r="E40" s="122">
        <v>7</v>
      </c>
      <c r="F40" s="183"/>
      <c r="G40" s="183"/>
      <c r="H40" s="183"/>
      <c r="I40" s="124"/>
      <c r="J40" s="124"/>
      <c r="K40" s="683"/>
      <c r="L40" s="681"/>
      <c r="M40" s="681"/>
      <c r="N40" s="681"/>
      <c r="O40" s="681"/>
      <c r="P40" s="684"/>
    </row>
    <row r="41" spans="1:16" s="500" customFormat="1" ht="18" customHeight="1">
      <c r="A41" s="299"/>
      <c r="B41" s="357"/>
      <c r="C41" s="291" t="s">
        <v>158</v>
      </c>
      <c r="D41" s="227" t="s">
        <v>1610</v>
      </c>
      <c r="E41" s="122">
        <v>74</v>
      </c>
      <c r="F41" s="183"/>
      <c r="G41" s="183"/>
      <c r="H41" s="183"/>
      <c r="I41" s="124"/>
      <c r="J41" s="124"/>
      <c r="K41" s="683"/>
      <c r="L41" s="681"/>
      <c r="M41" s="681"/>
      <c r="N41" s="681"/>
      <c r="O41" s="681"/>
      <c r="P41" s="684"/>
    </row>
    <row r="42" spans="1:16" s="500" customFormat="1" ht="18" customHeight="1">
      <c r="A42" s="299"/>
      <c r="B42" s="357"/>
      <c r="C42" s="291" t="s">
        <v>160</v>
      </c>
      <c r="D42" s="227" t="s">
        <v>127</v>
      </c>
      <c r="E42" s="122">
        <v>7</v>
      </c>
      <c r="F42" s="183"/>
      <c r="G42" s="183"/>
      <c r="H42" s="183"/>
      <c r="I42" s="124"/>
      <c r="J42" s="124"/>
      <c r="K42" s="683"/>
      <c r="L42" s="681"/>
      <c r="M42" s="681"/>
      <c r="N42" s="681"/>
      <c r="O42" s="681"/>
      <c r="P42" s="684"/>
    </row>
    <row r="43" spans="1:16" s="500" customFormat="1" ht="18" customHeight="1">
      <c r="A43" s="299"/>
      <c r="B43" s="357"/>
      <c r="C43" s="291" t="s">
        <v>153</v>
      </c>
      <c r="D43" s="227" t="s">
        <v>154</v>
      </c>
      <c r="E43" s="122">
        <v>2.7</v>
      </c>
      <c r="F43" s="183"/>
      <c r="G43" s="183"/>
      <c r="H43" s="183"/>
      <c r="I43" s="124"/>
      <c r="J43" s="124"/>
      <c r="K43" s="683"/>
      <c r="L43" s="681"/>
      <c r="M43" s="681"/>
      <c r="N43" s="681"/>
      <c r="O43" s="681"/>
      <c r="P43" s="684"/>
    </row>
    <row r="44" spans="1:16" s="500" customFormat="1" ht="18" customHeight="1">
      <c r="A44" s="299">
        <v>15</v>
      </c>
      <c r="B44" s="357" t="s">
        <v>170</v>
      </c>
      <c r="C44" s="291" t="s">
        <v>1435</v>
      </c>
      <c r="D44" s="227" t="s">
        <v>163</v>
      </c>
      <c r="E44" s="122">
        <v>0.523</v>
      </c>
      <c r="F44" s="124"/>
      <c r="G44" s="124"/>
      <c r="H44" s="124"/>
      <c r="I44" s="124"/>
      <c r="J44" s="124"/>
      <c r="K44" s="683"/>
      <c r="L44" s="681"/>
      <c r="M44" s="681"/>
      <c r="N44" s="681"/>
      <c r="O44" s="681"/>
      <c r="P44" s="684"/>
    </row>
    <row r="45" spans="1:16" s="500" customFormat="1" ht="18" customHeight="1">
      <c r="A45" s="299">
        <v>16</v>
      </c>
      <c r="B45" s="357" t="s">
        <v>2402</v>
      </c>
      <c r="C45" s="291" t="s">
        <v>2291</v>
      </c>
      <c r="D45" s="227"/>
      <c r="E45" s="122"/>
      <c r="F45" s="183"/>
      <c r="G45" s="183"/>
      <c r="H45" s="183"/>
      <c r="I45" s="183"/>
      <c r="J45" s="183"/>
      <c r="K45" s="683"/>
      <c r="L45" s="681"/>
      <c r="M45" s="681"/>
      <c r="N45" s="681"/>
      <c r="O45" s="681"/>
      <c r="P45" s="684"/>
    </row>
    <row r="46" spans="1:16" s="500" customFormat="1" ht="18" customHeight="1">
      <c r="A46" s="299"/>
      <c r="B46" s="357"/>
      <c r="C46" s="291" t="s">
        <v>2292</v>
      </c>
      <c r="D46" s="227" t="s">
        <v>1610</v>
      </c>
      <c r="E46" s="122">
        <v>2.5</v>
      </c>
      <c r="F46" s="183"/>
      <c r="G46" s="183"/>
      <c r="H46" s="183"/>
      <c r="I46" s="183"/>
      <c r="J46" s="183"/>
      <c r="K46" s="683"/>
      <c r="L46" s="681"/>
      <c r="M46" s="681"/>
      <c r="N46" s="681"/>
      <c r="O46" s="681"/>
      <c r="P46" s="684"/>
    </row>
    <row r="47" spans="1:16" s="500" customFormat="1" ht="18" customHeight="1">
      <c r="A47" s="299"/>
      <c r="B47" s="357"/>
      <c r="C47" s="291" t="s">
        <v>174</v>
      </c>
      <c r="D47" s="227" t="s">
        <v>249</v>
      </c>
      <c r="E47" s="122">
        <v>0.08</v>
      </c>
      <c r="F47" s="183"/>
      <c r="G47" s="183"/>
      <c r="H47" s="183"/>
      <c r="I47" s="183"/>
      <c r="J47" s="183"/>
      <c r="K47" s="683"/>
      <c r="L47" s="681"/>
      <c r="M47" s="681"/>
      <c r="N47" s="681"/>
      <c r="O47" s="681"/>
      <c r="P47" s="684"/>
    </row>
    <row r="48" spans="1:16" s="517" customFormat="1" ht="30.75" customHeight="1">
      <c r="A48" s="522">
        <v>17</v>
      </c>
      <c r="B48" s="523" t="s">
        <v>188</v>
      </c>
      <c r="C48" s="503" t="s">
        <v>1436</v>
      </c>
      <c r="D48" s="679" t="s">
        <v>1610</v>
      </c>
      <c r="E48" s="680">
        <v>47.1</v>
      </c>
      <c r="F48" s="681"/>
      <c r="G48" s="681"/>
      <c r="H48" s="183"/>
      <c r="I48" s="681"/>
      <c r="J48" s="681"/>
      <c r="K48" s="683"/>
      <c r="L48" s="681"/>
      <c r="M48" s="681"/>
      <c r="N48" s="681"/>
      <c r="O48" s="681"/>
      <c r="P48" s="684"/>
    </row>
    <row r="49" spans="1:16" s="500" customFormat="1" ht="18" customHeight="1">
      <c r="A49" s="299">
        <v>18</v>
      </c>
      <c r="B49" s="357" t="s">
        <v>2290</v>
      </c>
      <c r="C49" s="291" t="s">
        <v>1437</v>
      </c>
      <c r="D49" s="227" t="s">
        <v>1610</v>
      </c>
      <c r="E49" s="122">
        <v>47.1</v>
      </c>
      <c r="F49" s="681"/>
      <c r="G49" s="681"/>
      <c r="H49" s="183"/>
      <c r="I49" s="183"/>
      <c r="J49" s="183"/>
      <c r="K49" s="683"/>
      <c r="L49" s="681"/>
      <c r="M49" s="681"/>
      <c r="N49" s="681"/>
      <c r="O49" s="681"/>
      <c r="P49" s="684"/>
    </row>
    <row r="50" spans="1:16" s="517" customFormat="1" ht="15">
      <c r="A50" s="522"/>
      <c r="B50" s="523"/>
      <c r="C50" s="503" t="s">
        <v>1438</v>
      </c>
      <c r="D50" s="679" t="s">
        <v>1439</v>
      </c>
      <c r="E50" s="680">
        <v>15.7</v>
      </c>
      <c r="F50" s="681"/>
      <c r="G50" s="681"/>
      <c r="H50" s="681"/>
      <c r="I50" s="681"/>
      <c r="J50" s="681"/>
      <c r="K50" s="683"/>
      <c r="L50" s="681"/>
      <c r="M50" s="681"/>
      <c r="N50" s="681"/>
      <c r="O50" s="681"/>
      <c r="P50" s="684"/>
    </row>
    <row r="51" spans="1:16" s="517" customFormat="1" ht="15">
      <c r="A51" s="522">
        <v>19</v>
      </c>
      <c r="B51" s="524" t="s">
        <v>198</v>
      </c>
      <c r="C51" s="503" t="s">
        <v>1440</v>
      </c>
      <c r="D51" s="679" t="s">
        <v>163</v>
      </c>
      <c r="E51" s="680">
        <v>0.683</v>
      </c>
      <c r="F51" s="681"/>
      <c r="G51" s="183"/>
      <c r="H51" s="183"/>
      <c r="I51" s="681"/>
      <c r="J51" s="681"/>
      <c r="K51" s="683"/>
      <c r="L51" s="681"/>
      <c r="M51" s="681"/>
      <c r="N51" s="681"/>
      <c r="O51" s="681"/>
      <c r="P51" s="684"/>
    </row>
    <row r="52" spans="1:16" s="517" customFormat="1" ht="30">
      <c r="A52" s="522">
        <v>20</v>
      </c>
      <c r="B52" s="524" t="s">
        <v>195</v>
      </c>
      <c r="C52" s="503" t="s">
        <v>1441</v>
      </c>
      <c r="D52" s="227" t="s">
        <v>1610</v>
      </c>
      <c r="E52" s="680">
        <v>20.2</v>
      </c>
      <c r="F52" s="681"/>
      <c r="G52" s="183"/>
      <c r="H52" s="183"/>
      <c r="I52" s="681"/>
      <c r="J52" s="681"/>
      <c r="K52" s="683"/>
      <c r="L52" s="681"/>
      <c r="M52" s="681"/>
      <c r="N52" s="681"/>
      <c r="O52" s="681"/>
      <c r="P52" s="684"/>
    </row>
    <row r="53" spans="1:16" s="517" customFormat="1" ht="30">
      <c r="A53" s="522">
        <v>21</v>
      </c>
      <c r="B53" s="524" t="s">
        <v>2404</v>
      </c>
      <c r="C53" s="503" t="s">
        <v>1442</v>
      </c>
      <c r="D53" s="227" t="s">
        <v>1610</v>
      </c>
      <c r="E53" s="680">
        <v>24.2</v>
      </c>
      <c r="F53" s="681"/>
      <c r="G53" s="183"/>
      <c r="H53" s="183"/>
      <c r="I53" s="681"/>
      <c r="J53" s="681"/>
      <c r="K53" s="683"/>
      <c r="L53" s="681"/>
      <c r="M53" s="681"/>
      <c r="N53" s="681"/>
      <c r="O53" s="681"/>
      <c r="P53" s="684"/>
    </row>
    <row r="54" spans="1:16" s="517" customFormat="1" ht="30">
      <c r="A54" s="522"/>
      <c r="B54" s="523"/>
      <c r="C54" s="503" t="s">
        <v>1443</v>
      </c>
      <c r="D54" s="227" t="s">
        <v>1610</v>
      </c>
      <c r="E54" s="680">
        <v>25.4</v>
      </c>
      <c r="F54" s="681"/>
      <c r="G54" s="183"/>
      <c r="H54" s="681"/>
      <c r="I54" s="681"/>
      <c r="J54" s="681"/>
      <c r="K54" s="683"/>
      <c r="L54" s="681"/>
      <c r="M54" s="681"/>
      <c r="N54" s="681"/>
      <c r="O54" s="681"/>
      <c r="P54" s="684"/>
    </row>
    <row r="55" spans="1:16" s="517" customFormat="1" ht="15">
      <c r="A55" s="522"/>
      <c r="B55" s="523"/>
      <c r="C55" s="503" t="s">
        <v>2408</v>
      </c>
      <c r="D55" s="227" t="s">
        <v>206</v>
      </c>
      <c r="E55" s="680">
        <v>24.2</v>
      </c>
      <c r="F55" s="681"/>
      <c r="G55" s="183"/>
      <c r="H55" s="681"/>
      <c r="I55" s="681"/>
      <c r="J55" s="681"/>
      <c r="K55" s="683"/>
      <c r="L55" s="681"/>
      <c r="M55" s="681"/>
      <c r="N55" s="681"/>
      <c r="O55" s="681"/>
      <c r="P55" s="684"/>
    </row>
    <row r="56" spans="1:16" s="517" customFormat="1" ht="15">
      <c r="A56" s="522"/>
      <c r="B56" s="523"/>
      <c r="C56" s="503" t="s">
        <v>2379</v>
      </c>
      <c r="D56" s="227" t="s">
        <v>206</v>
      </c>
      <c r="E56" s="680">
        <v>1</v>
      </c>
      <c r="F56" s="681"/>
      <c r="G56" s="183"/>
      <c r="H56" s="681"/>
      <c r="I56" s="681"/>
      <c r="J56" s="681"/>
      <c r="K56" s="683"/>
      <c r="L56" s="681"/>
      <c r="M56" s="681"/>
      <c r="N56" s="681"/>
      <c r="O56" s="681"/>
      <c r="P56" s="684"/>
    </row>
    <row r="57" spans="1:16" s="517" customFormat="1" ht="45">
      <c r="A57" s="660">
        <v>22</v>
      </c>
      <c r="B57" s="458" t="s">
        <v>2409</v>
      </c>
      <c r="C57" s="654" t="s">
        <v>1444</v>
      </c>
      <c r="D57" s="687" t="s">
        <v>144</v>
      </c>
      <c r="E57" s="688">
        <v>2.5</v>
      </c>
      <c r="F57" s="124"/>
      <c r="G57" s="124"/>
      <c r="H57" s="190"/>
      <c r="I57" s="689"/>
      <c r="J57" s="689"/>
      <c r="K57" s="690"/>
      <c r="L57" s="689"/>
      <c r="M57" s="689"/>
      <c r="N57" s="689"/>
      <c r="O57" s="689"/>
      <c r="P57" s="691"/>
    </row>
    <row r="58" spans="1:16" s="517" customFormat="1" ht="45">
      <c r="A58" s="522">
        <v>23</v>
      </c>
      <c r="B58" s="524" t="s">
        <v>2406</v>
      </c>
      <c r="C58" s="503" t="s">
        <v>1445</v>
      </c>
      <c r="D58" s="679" t="s">
        <v>144</v>
      </c>
      <c r="E58" s="680">
        <v>5.56</v>
      </c>
      <c r="F58" s="124"/>
      <c r="G58" s="124"/>
      <c r="H58" s="183"/>
      <c r="I58" s="681"/>
      <c r="J58" s="681"/>
      <c r="K58" s="683"/>
      <c r="L58" s="681"/>
      <c r="M58" s="681"/>
      <c r="N58" s="681"/>
      <c r="O58" s="681"/>
      <c r="P58" s="684"/>
    </row>
    <row r="59" spans="1:16" s="517" customFormat="1" ht="30">
      <c r="A59" s="522">
        <v>24</v>
      </c>
      <c r="B59" s="524" t="s">
        <v>2417</v>
      </c>
      <c r="C59" s="503" t="s">
        <v>1446</v>
      </c>
      <c r="D59" s="679" t="s">
        <v>144</v>
      </c>
      <c r="E59" s="680">
        <v>14.4</v>
      </c>
      <c r="F59" s="681"/>
      <c r="G59" s="124"/>
      <c r="H59" s="183"/>
      <c r="I59" s="681"/>
      <c r="J59" s="681"/>
      <c r="K59" s="683"/>
      <c r="L59" s="681"/>
      <c r="M59" s="681"/>
      <c r="N59" s="681"/>
      <c r="O59" s="681"/>
      <c r="P59" s="684"/>
    </row>
    <row r="60" spans="1:16" s="517" customFormat="1" ht="30">
      <c r="A60" s="522">
        <v>25</v>
      </c>
      <c r="B60" s="524" t="s">
        <v>2417</v>
      </c>
      <c r="C60" s="503" t="s">
        <v>1447</v>
      </c>
      <c r="D60" s="679" t="s">
        <v>144</v>
      </c>
      <c r="E60" s="680">
        <v>5.6</v>
      </c>
      <c r="F60" s="681"/>
      <c r="G60" s="124"/>
      <c r="H60" s="183"/>
      <c r="I60" s="681"/>
      <c r="J60" s="681"/>
      <c r="K60" s="683"/>
      <c r="L60" s="681"/>
      <c r="M60" s="681"/>
      <c r="N60" s="681"/>
      <c r="O60" s="681"/>
      <c r="P60" s="684"/>
    </row>
    <row r="61" spans="1:16" s="517" customFormat="1" ht="30">
      <c r="A61" s="522">
        <v>26</v>
      </c>
      <c r="B61" s="524" t="s">
        <v>2363</v>
      </c>
      <c r="C61" s="503" t="s">
        <v>1448</v>
      </c>
      <c r="D61" s="679" t="s">
        <v>144</v>
      </c>
      <c r="E61" s="680">
        <v>5</v>
      </c>
      <c r="F61" s="681"/>
      <c r="G61" s="124"/>
      <c r="H61" s="183"/>
      <c r="I61" s="681"/>
      <c r="J61" s="681"/>
      <c r="K61" s="683"/>
      <c r="L61" s="681"/>
      <c r="M61" s="681"/>
      <c r="N61" s="681"/>
      <c r="O61" s="681"/>
      <c r="P61" s="684"/>
    </row>
    <row r="62" spans="1:16" s="500" customFormat="1" ht="18" customHeight="1">
      <c r="A62" s="299"/>
      <c r="B62" s="357"/>
      <c r="C62" s="499" t="s">
        <v>2293</v>
      </c>
      <c r="D62" s="227"/>
      <c r="E62" s="227"/>
      <c r="F62" s="183"/>
      <c r="G62" s="183"/>
      <c r="H62" s="183"/>
      <c r="I62" s="183"/>
      <c r="J62" s="183"/>
      <c r="K62" s="230"/>
      <c r="L62" s="183"/>
      <c r="M62" s="183"/>
      <c r="N62" s="183"/>
      <c r="O62" s="183"/>
      <c r="P62" s="231"/>
    </row>
    <row r="63" spans="1:16" s="500" customFormat="1" ht="18" customHeight="1">
      <c r="A63" s="299">
        <v>27</v>
      </c>
      <c r="B63" s="357" t="s">
        <v>2294</v>
      </c>
      <c r="C63" s="291" t="s">
        <v>2295</v>
      </c>
      <c r="D63" s="227" t="s">
        <v>144</v>
      </c>
      <c r="E63" s="122">
        <v>318.9</v>
      </c>
      <c r="F63" s="183"/>
      <c r="G63" s="183"/>
      <c r="H63" s="183"/>
      <c r="I63" s="183"/>
      <c r="J63" s="183"/>
      <c r="K63" s="230"/>
      <c r="L63" s="183"/>
      <c r="M63" s="183"/>
      <c r="N63" s="183"/>
      <c r="O63" s="183"/>
      <c r="P63" s="231"/>
    </row>
    <row r="64" spans="1:16" s="500" customFormat="1" ht="18" customHeight="1">
      <c r="A64" s="299"/>
      <c r="B64" s="357"/>
      <c r="C64" s="291" t="s">
        <v>1449</v>
      </c>
      <c r="D64" s="227" t="s">
        <v>143</v>
      </c>
      <c r="E64" s="122">
        <v>137</v>
      </c>
      <c r="F64" s="183"/>
      <c r="G64" s="183"/>
      <c r="H64" s="183"/>
      <c r="I64" s="183"/>
      <c r="J64" s="183"/>
      <c r="K64" s="230"/>
      <c r="L64" s="183"/>
      <c r="M64" s="183"/>
      <c r="N64" s="183"/>
      <c r="O64" s="183"/>
      <c r="P64" s="231"/>
    </row>
    <row r="65" spans="1:16" s="500" customFormat="1" ht="18" customHeight="1">
      <c r="A65" s="299"/>
      <c r="B65" s="525"/>
      <c r="C65" s="291" t="s">
        <v>1450</v>
      </c>
      <c r="D65" s="227" t="s">
        <v>249</v>
      </c>
      <c r="E65" s="122">
        <v>8.5</v>
      </c>
      <c r="F65" s="183"/>
      <c r="G65" s="183"/>
      <c r="H65" s="183"/>
      <c r="I65" s="183"/>
      <c r="J65" s="183"/>
      <c r="K65" s="230"/>
      <c r="L65" s="183"/>
      <c r="M65" s="183"/>
      <c r="N65" s="183"/>
      <c r="O65" s="183"/>
      <c r="P65" s="231"/>
    </row>
    <row r="66" spans="1:16" s="500" customFormat="1" ht="18" customHeight="1">
      <c r="A66" s="299"/>
      <c r="B66" s="357"/>
      <c r="C66" s="291" t="s">
        <v>1451</v>
      </c>
      <c r="D66" s="227" t="s">
        <v>143</v>
      </c>
      <c r="E66" s="122">
        <v>111</v>
      </c>
      <c r="F66" s="183"/>
      <c r="G66" s="183"/>
      <c r="H66" s="183"/>
      <c r="I66" s="183"/>
      <c r="J66" s="183"/>
      <c r="K66" s="230"/>
      <c r="L66" s="183"/>
      <c r="M66" s="183"/>
      <c r="N66" s="234"/>
      <c r="O66" s="183"/>
      <c r="P66" s="231"/>
    </row>
    <row r="67" spans="1:16" s="500" customFormat="1" ht="18" customHeight="1">
      <c r="A67" s="299"/>
      <c r="B67" s="357"/>
      <c r="C67" s="291" t="s">
        <v>1452</v>
      </c>
      <c r="D67" s="227" t="s">
        <v>127</v>
      </c>
      <c r="E67" s="122">
        <v>9</v>
      </c>
      <c r="F67" s="183"/>
      <c r="G67" s="183"/>
      <c r="H67" s="183"/>
      <c r="I67" s="183"/>
      <c r="J67" s="183"/>
      <c r="K67" s="230"/>
      <c r="L67" s="183"/>
      <c r="M67" s="183"/>
      <c r="N67" s="183"/>
      <c r="O67" s="183"/>
      <c r="P67" s="231"/>
    </row>
    <row r="68" spans="1:16" s="500" customFormat="1" ht="18" customHeight="1">
      <c r="A68" s="299"/>
      <c r="B68" s="357"/>
      <c r="C68" s="291" t="s">
        <v>1453</v>
      </c>
      <c r="D68" s="227" t="s">
        <v>143</v>
      </c>
      <c r="E68" s="122">
        <v>2</v>
      </c>
      <c r="F68" s="183"/>
      <c r="G68" s="183"/>
      <c r="H68" s="183"/>
      <c r="I68" s="183"/>
      <c r="J68" s="183"/>
      <c r="K68" s="230"/>
      <c r="L68" s="183"/>
      <c r="M68" s="183"/>
      <c r="N68" s="183"/>
      <c r="O68" s="183"/>
      <c r="P68" s="231"/>
    </row>
    <row r="69" spans="1:16" s="500" customFormat="1" ht="18" customHeight="1">
      <c r="A69" s="299"/>
      <c r="B69" s="357"/>
      <c r="C69" s="291" t="s">
        <v>1454</v>
      </c>
      <c r="D69" s="227" t="s">
        <v>127</v>
      </c>
      <c r="E69" s="122">
        <v>5</v>
      </c>
      <c r="F69" s="183"/>
      <c r="G69" s="183"/>
      <c r="H69" s="183"/>
      <c r="I69" s="183"/>
      <c r="J69" s="183"/>
      <c r="K69" s="230"/>
      <c r="L69" s="183"/>
      <c r="M69" s="183"/>
      <c r="N69" s="183"/>
      <c r="O69" s="183"/>
      <c r="P69" s="231"/>
    </row>
    <row r="70" spans="1:16" s="500" customFormat="1" ht="18" customHeight="1">
      <c r="A70" s="299"/>
      <c r="B70" s="357"/>
      <c r="C70" s="291" t="s">
        <v>1455</v>
      </c>
      <c r="D70" s="227" t="s">
        <v>127</v>
      </c>
      <c r="E70" s="122">
        <v>3</v>
      </c>
      <c r="F70" s="183"/>
      <c r="G70" s="183"/>
      <c r="H70" s="183"/>
      <c r="I70" s="183"/>
      <c r="J70" s="183"/>
      <c r="K70" s="230"/>
      <c r="L70" s="183"/>
      <c r="M70" s="183"/>
      <c r="N70" s="183"/>
      <c r="O70" s="183"/>
      <c r="P70" s="231"/>
    </row>
    <row r="71" spans="1:16" s="500" customFormat="1" ht="18" customHeight="1">
      <c r="A71" s="299">
        <v>28</v>
      </c>
      <c r="B71" s="357" t="s">
        <v>2296</v>
      </c>
      <c r="C71" s="291" t="s">
        <v>2297</v>
      </c>
      <c r="D71" s="227" t="s">
        <v>143</v>
      </c>
      <c r="E71" s="122">
        <v>1</v>
      </c>
      <c r="F71" s="183"/>
      <c r="G71" s="183"/>
      <c r="H71" s="183"/>
      <c r="I71" s="183"/>
      <c r="J71" s="183"/>
      <c r="K71" s="230"/>
      <c r="L71" s="183"/>
      <c r="M71" s="183"/>
      <c r="N71" s="183"/>
      <c r="O71" s="183"/>
      <c r="P71" s="231"/>
    </row>
    <row r="72" spans="1:16" s="500" customFormat="1" ht="18" customHeight="1">
      <c r="A72" s="299"/>
      <c r="B72" s="357"/>
      <c r="C72" s="291" t="s">
        <v>1456</v>
      </c>
      <c r="D72" s="227" t="s">
        <v>206</v>
      </c>
      <c r="E72" s="122">
        <v>1</v>
      </c>
      <c r="F72" s="183"/>
      <c r="G72" s="183"/>
      <c r="H72" s="183"/>
      <c r="I72" s="183"/>
      <c r="J72" s="183"/>
      <c r="K72" s="230"/>
      <c r="L72" s="183"/>
      <c r="M72" s="183"/>
      <c r="N72" s="183"/>
      <c r="O72" s="183"/>
      <c r="P72" s="231"/>
    </row>
    <row r="73" spans="1:16" s="500" customFormat="1" ht="18" customHeight="1">
      <c r="A73" s="299">
        <v>29</v>
      </c>
      <c r="B73" s="357" t="s">
        <v>2298</v>
      </c>
      <c r="C73" s="291" t="s">
        <v>2299</v>
      </c>
      <c r="D73" s="227" t="s">
        <v>143</v>
      </c>
      <c r="E73" s="122">
        <v>3</v>
      </c>
      <c r="F73" s="183"/>
      <c r="G73" s="183"/>
      <c r="H73" s="183"/>
      <c r="I73" s="183"/>
      <c r="J73" s="183"/>
      <c r="K73" s="230"/>
      <c r="L73" s="183"/>
      <c r="M73" s="183"/>
      <c r="N73" s="183"/>
      <c r="O73" s="183"/>
      <c r="P73" s="231"/>
    </row>
    <row r="74" spans="1:16" s="500" customFormat="1" ht="18" customHeight="1" thickBot="1">
      <c r="A74" s="299"/>
      <c r="B74" s="357"/>
      <c r="C74" s="291" t="s">
        <v>1457</v>
      </c>
      <c r="D74" s="227" t="s">
        <v>127</v>
      </c>
      <c r="E74" s="122">
        <v>3</v>
      </c>
      <c r="F74" s="183"/>
      <c r="G74" s="183"/>
      <c r="H74" s="183"/>
      <c r="I74" s="183"/>
      <c r="J74" s="183"/>
      <c r="K74" s="230"/>
      <c r="L74" s="183"/>
      <c r="M74" s="183"/>
      <c r="N74" s="183"/>
      <c r="O74" s="183"/>
      <c r="P74" s="231"/>
    </row>
    <row r="75" spans="1:32" s="210" customFormat="1" ht="18" customHeight="1" thickBot="1">
      <c r="A75" s="240"/>
      <c r="B75" s="769" t="s">
        <v>145</v>
      </c>
      <c r="C75" s="769"/>
      <c r="D75" s="242" t="s">
        <v>142</v>
      </c>
      <c r="E75" s="243"/>
      <c r="F75" s="244"/>
      <c r="G75" s="244"/>
      <c r="H75" s="244"/>
      <c r="I75" s="244"/>
      <c r="J75" s="244"/>
      <c r="K75" s="244"/>
      <c r="L75" s="244">
        <f>SUM(L18:L74)</f>
        <v>0</v>
      </c>
      <c r="M75" s="245">
        <f>SUM(M18:M74)</f>
        <v>0</v>
      </c>
      <c r="N75" s="245">
        <f>SUM(N18:N74)</f>
        <v>0</v>
      </c>
      <c r="O75" s="245">
        <f>SUM(O18:O74)</f>
        <v>0</v>
      </c>
      <c r="P75" s="303">
        <f>SUM(P18:P74)</f>
        <v>0</v>
      </c>
      <c r="Q75" s="232"/>
      <c r="R75" s="232"/>
      <c r="S75" s="232"/>
      <c r="T75" s="232"/>
      <c r="U75" s="232"/>
      <c r="V75" s="232"/>
      <c r="W75" s="232"/>
      <c r="X75" s="232"/>
      <c r="Y75" s="232"/>
      <c r="Z75" s="232"/>
      <c r="AA75" s="232"/>
      <c r="AB75" s="232"/>
      <c r="AC75" s="232"/>
      <c r="AD75" s="232"/>
      <c r="AE75" s="232"/>
      <c r="AF75" s="232"/>
    </row>
    <row r="76" spans="1:32" s="210" customFormat="1" ht="18" customHeight="1" thickBot="1">
      <c r="A76" s="306"/>
      <c r="B76" s="307"/>
      <c r="C76" s="247" t="s">
        <v>146</v>
      </c>
      <c r="D76" s="248" t="s">
        <v>147</v>
      </c>
      <c r="E76" s="249"/>
      <c r="F76" s="692"/>
      <c r="G76" s="692"/>
      <c r="H76" s="692"/>
      <c r="I76" s="692"/>
      <c r="J76" s="692"/>
      <c r="K76" s="692"/>
      <c r="L76" s="308"/>
      <c r="M76" s="309"/>
      <c r="N76" s="234">
        <f>ROUND(N75*0.05,2)</f>
        <v>0</v>
      </c>
      <c r="O76" s="309"/>
      <c r="P76" s="310">
        <f>SUM(N76:O76)</f>
        <v>0</v>
      </c>
      <c r="Q76" s="232"/>
      <c r="R76" s="232"/>
      <c r="S76" s="232"/>
      <c r="T76" s="232"/>
      <c r="U76" s="232"/>
      <c r="V76" s="232"/>
      <c r="W76" s="232"/>
      <c r="X76" s="232"/>
      <c r="Y76" s="232"/>
      <c r="Z76" s="232"/>
      <c r="AA76" s="232"/>
      <c r="AB76" s="232"/>
      <c r="AC76" s="232"/>
      <c r="AD76" s="232"/>
      <c r="AE76" s="232"/>
      <c r="AF76" s="232"/>
    </row>
    <row r="77" spans="1:32" s="210" customFormat="1" ht="18" customHeight="1" thickBot="1">
      <c r="A77" s="250"/>
      <c r="B77" s="251"/>
      <c r="C77" s="241" t="s">
        <v>141</v>
      </c>
      <c r="D77" s="252" t="s">
        <v>142</v>
      </c>
      <c r="E77" s="693"/>
      <c r="F77" s="694"/>
      <c r="G77" s="694"/>
      <c r="H77" s="694"/>
      <c r="I77" s="694"/>
      <c r="J77" s="694"/>
      <c r="K77" s="694"/>
      <c r="L77" s="244">
        <f>SUM(L75)</f>
        <v>0</v>
      </c>
      <c r="M77" s="244">
        <f>SUM(M75)</f>
        <v>0</v>
      </c>
      <c r="N77" s="244">
        <f>SUM(N75:N76)</f>
        <v>0</v>
      </c>
      <c r="O77" s="244">
        <f>SUM(O75)</f>
        <v>0</v>
      </c>
      <c r="P77" s="258">
        <f>P75+P76</f>
        <v>0</v>
      </c>
      <c r="Q77" s="232"/>
      <c r="R77" s="232"/>
      <c r="S77" s="232"/>
      <c r="T77" s="232"/>
      <c r="U77" s="232"/>
      <c r="V77" s="232"/>
      <c r="W77" s="232"/>
      <c r="X77" s="232"/>
      <c r="Y77" s="232"/>
      <c r="Z77" s="232"/>
      <c r="AA77" s="232"/>
      <c r="AB77" s="232"/>
      <c r="AC77" s="232"/>
      <c r="AD77" s="232"/>
      <c r="AE77" s="232"/>
      <c r="AF77" s="232"/>
    </row>
    <row r="78" spans="1:32" s="210" customFormat="1" ht="15">
      <c r="A78" s="212"/>
      <c r="B78" s="212"/>
      <c r="C78" s="212"/>
      <c r="D78" s="212"/>
      <c r="E78" s="212"/>
      <c r="F78" s="212"/>
      <c r="G78" s="212"/>
      <c r="H78" s="212"/>
      <c r="I78" s="212"/>
      <c r="J78" s="212"/>
      <c r="K78" s="212"/>
      <c r="L78" s="212"/>
      <c r="M78" s="212"/>
      <c r="N78" s="212"/>
      <c r="O78" s="212"/>
      <c r="P78" s="212"/>
      <c r="Q78" s="232"/>
      <c r="R78" s="232"/>
      <c r="S78" s="232"/>
      <c r="T78" s="232"/>
      <c r="U78" s="232"/>
      <c r="V78" s="232"/>
      <c r="W78" s="232"/>
      <c r="X78" s="232"/>
      <c r="Y78" s="232"/>
      <c r="Z78" s="232"/>
      <c r="AA78" s="232"/>
      <c r="AB78" s="232"/>
      <c r="AC78" s="232"/>
      <c r="AD78" s="232"/>
      <c r="AE78" s="232"/>
      <c r="AF78" s="232"/>
    </row>
    <row r="79" spans="1:32" s="210" customFormat="1" ht="15" customHeight="1">
      <c r="A79" s="212"/>
      <c r="B79" s="696" t="s">
        <v>2191</v>
      </c>
      <c r="C79" s="254"/>
      <c r="D79" s="254"/>
      <c r="E79" s="254"/>
      <c r="F79" s="254"/>
      <c r="G79" s="254"/>
      <c r="H79" s="254"/>
      <c r="I79" s="254"/>
      <c r="J79" s="254"/>
      <c r="K79" s="254"/>
      <c r="L79" s="254"/>
      <c r="M79" s="254"/>
      <c r="N79" s="254"/>
      <c r="O79" s="254"/>
      <c r="P79" s="254"/>
      <c r="Q79" s="232"/>
      <c r="R79" s="232"/>
      <c r="S79" s="232"/>
      <c r="T79" s="232"/>
      <c r="U79" s="232"/>
      <c r="V79" s="232"/>
      <c r="W79" s="232"/>
      <c r="X79" s="232"/>
      <c r="Y79" s="232"/>
      <c r="Z79" s="232"/>
      <c r="AA79" s="232"/>
      <c r="AB79" s="232"/>
      <c r="AC79" s="232"/>
      <c r="AD79" s="232"/>
      <c r="AE79" s="232"/>
      <c r="AF79" s="232"/>
    </row>
    <row r="80" spans="1:32" s="210" customFormat="1" ht="13.5" customHeight="1">
      <c r="A80" s="212"/>
      <c r="B80" s="255"/>
      <c r="C80" s="255"/>
      <c r="D80" s="212"/>
      <c r="E80" s="212"/>
      <c r="F80" s="212"/>
      <c r="G80" s="212"/>
      <c r="H80" s="212"/>
      <c r="I80" s="212"/>
      <c r="J80" s="212"/>
      <c r="K80" s="212"/>
      <c r="L80" s="212"/>
      <c r="M80" s="212"/>
      <c r="N80" s="212"/>
      <c r="O80" s="212"/>
      <c r="P80" s="212"/>
      <c r="Q80" s="232"/>
      <c r="R80" s="232"/>
      <c r="S80" s="232"/>
      <c r="T80" s="232"/>
      <c r="U80" s="232"/>
      <c r="V80" s="232"/>
      <c r="W80" s="232"/>
      <c r="X80" s="232"/>
      <c r="Y80" s="232"/>
      <c r="Z80" s="232"/>
      <c r="AA80" s="232"/>
      <c r="AB80" s="232"/>
      <c r="AC80" s="232"/>
      <c r="AD80" s="232"/>
      <c r="AE80" s="232"/>
      <c r="AF80" s="232"/>
    </row>
    <row r="81" spans="1:32" s="210" customFormat="1" ht="15" customHeight="1">
      <c r="A81" s="212"/>
      <c r="B81" s="255" t="s">
        <v>1517</v>
      </c>
      <c r="C81" s="255"/>
      <c r="D81" s="212"/>
      <c r="E81" s="212"/>
      <c r="F81" s="212"/>
      <c r="G81" s="212"/>
      <c r="H81" s="212"/>
      <c r="I81" s="212"/>
      <c r="J81" s="212"/>
      <c r="K81" s="212"/>
      <c r="L81" s="212"/>
      <c r="M81" s="212"/>
      <c r="N81" s="212"/>
      <c r="O81" s="212"/>
      <c r="P81" s="212"/>
      <c r="Q81" s="232"/>
      <c r="R81" s="232"/>
      <c r="S81" s="232"/>
      <c r="T81" s="232"/>
      <c r="U81" s="232"/>
      <c r="V81" s="232"/>
      <c r="W81" s="232"/>
      <c r="X81" s="232"/>
      <c r="Y81" s="232"/>
      <c r="Z81" s="232"/>
      <c r="AA81" s="232"/>
      <c r="AB81" s="232"/>
      <c r="AC81" s="232"/>
      <c r="AD81" s="232"/>
      <c r="AE81" s="232"/>
      <c r="AF81" s="232"/>
    </row>
    <row r="82" spans="17:32" s="210" customFormat="1" ht="14.25">
      <c r="Q82" s="232"/>
      <c r="R82" s="232"/>
      <c r="S82" s="232"/>
      <c r="T82" s="232"/>
      <c r="U82" s="232"/>
      <c r="V82" s="232"/>
      <c r="W82" s="232"/>
      <c r="X82" s="232"/>
      <c r="Y82" s="232"/>
      <c r="Z82" s="232"/>
      <c r="AA82" s="232"/>
      <c r="AB82" s="232"/>
      <c r="AC82" s="232"/>
      <c r="AD82" s="232"/>
      <c r="AE82" s="232"/>
      <c r="AF82" s="232"/>
    </row>
    <row r="83" spans="17:32" s="210" customFormat="1" ht="14.25">
      <c r="Q83" s="232"/>
      <c r="R83" s="232"/>
      <c r="S83" s="232"/>
      <c r="T83" s="232"/>
      <c r="U83" s="232"/>
      <c r="V83" s="232"/>
      <c r="W83" s="232"/>
      <c r="X83" s="232"/>
      <c r="Y83" s="232"/>
      <c r="Z83" s="232"/>
      <c r="AA83" s="232"/>
      <c r="AB83" s="232"/>
      <c r="AC83" s="232"/>
      <c r="AD83" s="232"/>
      <c r="AE83" s="232"/>
      <c r="AF83" s="232"/>
    </row>
    <row r="84" spans="17:32" s="210" customFormat="1" ht="14.25">
      <c r="Q84" s="232"/>
      <c r="R84" s="232"/>
      <c r="S84" s="232"/>
      <c r="T84" s="232"/>
      <c r="U84" s="232"/>
      <c r="V84" s="232"/>
      <c r="W84" s="232"/>
      <c r="X84" s="232"/>
      <c r="Y84" s="232"/>
      <c r="Z84" s="232"/>
      <c r="AA84" s="232"/>
      <c r="AB84" s="232"/>
      <c r="AC84" s="232"/>
      <c r="AD84" s="232"/>
      <c r="AE84" s="232"/>
      <c r="AF84" s="232"/>
    </row>
    <row r="85" spans="17:32" s="210" customFormat="1" ht="14.25">
      <c r="Q85" s="232"/>
      <c r="R85" s="232"/>
      <c r="S85" s="232"/>
      <c r="T85" s="232"/>
      <c r="U85" s="232"/>
      <c r="V85" s="232"/>
      <c r="W85" s="232"/>
      <c r="X85" s="232"/>
      <c r="Y85" s="232"/>
      <c r="Z85" s="232"/>
      <c r="AA85" s="232"/>
      <c r="AB85" s="232"/>
      <c r="AC85" s="232"/>
      <c r="AD85" s="232"/>
      <c r="AE85" s="232"/>
      <c r="AF85" s="232"/>
    </row>
    <row r="86" spans="17:32" s="210" customFormat="1" ht="14.25">
      <c r="Q86" s="232"/>
      <c r="R86" s="232"/>
      <c r="S86" s="232"/>
      <c r="T86" s="232"/>
      <c r="U86" s="232"/>
      <c r="V86" s="232"/>
      <c r="W86" s="232"/>
      <c r="X86" s="232"/>
      <c r="Y86" s="232"/>
      <c r="Z86" s="232"/>
      <c r="AA86" s="232"/>
      <c r="AB86" s="232"/>
      <c r="AC86" s="232"/>
      <c r="AD86" s="232"/>
      <c r="AE86" s="232"/>
      <c r="AF86" s="232"/>
    </row>
    <row r="87" spans="17:32" s="210" customFormat="1" ht="14.25">
      <c r="Q87" s="232"/>
      <c r="R87" s="232"/>
      <c r="S87" s="232"/>
      <c r="T87" s="232"/>
      <c r="U87" s="232"/>
      <c r="V87" s="232"/>
      <c r="W87" s="232"/>
      <c r="X87" s="232"/>
      <c r="Y87" s="232"/>
      <c r="Z87" s="232"/>
      <c r="AA87" s="232"/>
      <c r="AB87" s="232"/>
      <c r="AC87" s="232"/>
      <c r="AD87" s="232"/>
      <c r="AE87" s="232"/>
      <c r="AF87" s="232"/>
    </row>
    <row r="88" spans="17:32" s="210" customFormat="1" ht="14.25">
      <c r="Q88" s="232"/>
      <c r="R88" s="232"/>
      <c r="S88" s="232"/>
      <c r="T88" s="232"/>
      <c r="U88" s="232"/>
      <c r="V88" s="232"/>
      <c r="W88" s="232"/>
      <c r="X88" s="232"/>
      <c r="Y88" s="232"/>
      <c r="Z88" s="232"/>
      <c r="AA88" s="232"/>
      <c r="AB88" s="232"/>
      <c r="AC88" s="232"/>
      <c r="AD88" s="232"/>
      <c r="AE88" s="232"/>
      <c r="AF88" s="232"/>
    </row>
    <row r="89" spans="17:32" s="210" customFormat="1" ht="14.25">
      <c r="Q89" s="232"/>
      <c r="R89" s="232"/>
      <c r="S89" s="232"/>
      <c r="T89" s="232"/>
      <c r="U89" s="232"/>
      <c r="V89" s="232"/>
      <c r="W89" s="232"/>
      <c r="X89" s="232"/>
      <c r="Y89" s="232"/>
      <c r="Z89" s="232"/>
      <c r="AA89" s="232"/>
      <c r="AB89" s="232"/>
      <c r="AC89" s="232"/>
      <c r="AD89" s="232"/>
      <c r="AE89" s="232"/>
      <c r="AF89" s="232"/>
    </row>
    <row r="90" spans="17:32" s="210" customFormat="1" ht="14.25">
      <c r="Q90" s="232"/>
      <c r="R90" s="232"/>
      <c r="S90" s="232"/>
      <c r="T90" s="232"/>
      <c r="U90" s="232"/>
      <c r="V90" s="232"/>
      <c r="W90" s="232"/>
      <c r="X90" s="232"/>
      <c r="Y90" s="232"/>
      <c r="Z90" s="232"/>
      <c r="AA90" s="232"/>
      <c r="AB90" s="232"/>
      <c r="AC90" s="232"/>
      <c r="AD90" s="232"/>
      <c r="AE90" s="232"/>
      <c r="AF90" s="232"/>
    </row>
    <row r="91" spans="17:32" s="210" customFormat="1" ht="14.25">
      <c r="Q91" s="232"/>
      <c r="R91" s="232"/>
      <c r="S91" s="232"/>
      <c r="T91" s="232"/>
      <c r="U91" s="232"/>
      <c r="V91" s="232"/>
      <c r="W91" s="232"/>
      <c r="X91" s="232"/>
      <c r="Y91" s="232"/>
      <c r="Z91" s="232"/>
      <c r="AA91" s="232"/>
      <c r="AB91" s="232"/>
      <c r="AC91" s="232"/>
      <c r="AD91" s="232"/>
      <c r="AE91" s="232"/>
      <c r="AF91" s="232"/>
    </row>
    <row r="92" spans="17:32" s="210" customFormat="1" ht="14.25">
      <c r="Q92" s="232"/>
      <c r="R92" s="232"/>
      <c r="S92" s="232"/>
      <c r="T92" s="232"/>
      <c r="U92" s="232"/>
      <c r="V92" s="232"/>
      <c r="W92" s="232"/>
      <c r="X92" s="232"/>
      <c r="Y92" s="232"/>
      <c r="Z92" s="232"/>
      <c r="AA92" s="232"/>
      <c r="AB92" s="232"/>
      <c r="AC92" s="232"/>
      <c r="AD92" s="232"/>
      <c r="AE92" s="232"/>
      <c r="AF92" s="232"/>
    </row>
    <row r="93" spans="17:32" s="210" customFormat="1" ht="14.25">
      <c r="Q93" s="232"/>
      <c r="R93" s="232"/>
      <c r="S93" s="232"/>
      <c r="T93" s="232"/>
      <c r="U93" s="232"/>
      <c r="V93" s="232"/>
      <c r="W93" s="232"/>
      <c r="X93" s="232"/>
      <c r="Y93" s="232"/>
      <c r="Z93" s="232"/>
      <c r="AA93" s="232"/>
      <c r="AB93" s="232"/>
      <c r="AC93" s="232"/>
      <c r="AD93" s="232"/>
      <c r="AE93" s="232"/>
      <c r="AF93" s="232"/>
    </row>
    <row r="94" spans="17:32" s="210" customFormat="1" ht="14.25">
      <c r="Q94" s="232"/>
      <c r="R94" s="232"/>
      <c r="S94" s="232"/>
      <c r="T94" s="232"/>
      <c r="U94" s="232"/>
      <c r="V94" s="232"/>
      <c r="W94" s="232"/>
      <c r="X94" s="232"/>
      <c r="Y94" s="232"/>
      <c r="Z94" s="232"/>
      <c r="AA94" s="232"/>
      <c r="AB94" s="232"/>
      <c r="AC94" s="232"/>
      <c r="AD94" s="232"/>
      <c r="AE94" s="232"/>
      <c r="AF94" s="232"/>
    </row>
    <row r="95" spans="17:32" s="210" customFormat="1" ht="14.25">
      <c r="Q95" s="232"/>
      <c r="R95" s="232"/>
      <c r="S95" s="232"/>
      <c r="T95" s="232"/>
      <c r="U95" s="232"/>
      <c r="V95" s="232"/>
      <c r="W95" s="232"/>
      <c r="X95" s="232"/>
      <c r="Y95" s="232"/>
      <c r="Z95" s="232"/>
      <c r="AA95" s="232"/>
      <c r="AB95" s="232"/>
      <c r="AC95" s="232"/>
      <c r="AD95" s="232"/>
      <c r="AE95" s="232"/>
      <c r="AF95" s="232"/>
    </row>
    <row r="96" spans="17:32" s="210" customFormat="1" ht="14.25">
      <c r="Q96" s="232"/>
      <c r="R96" s="232"/>
      <c r="S96" s="232"/>
      <c r="T96" s="232"/>
      <c r="U96" s="232"/>
      <c r="V96" s="232"/>
      <c r="W96" s="232"/>
      <c r="X96" s="232"/>
      <c r="Y96" s="232"/>
      <c r="Z96" s="232"/>
      <c r="AA96" s="232"/>
      <c r="AB96" s="232"/>
      <c r="AC96" s="232"/>
      <c r="AD96" s="232"/>
      <c r="AE96" s="232"/>
      <c r="AF96" s="232"/>
    </row>
    <row r="97" spans="17:32" s="210" customFormat="1" ht="14.25">
      <c r="Q97" s="232"/>
      <c r="R97" s="232"/>
      <c r="S97" s="232"/>
      <c r="T97" s="232"/>
      <c r="U97" s="232"/>
      <c r="V97" s="232"/>
      <c r="W97" s="232"/>
      <c r="X97" s="232"/>
      <c r="Y97" s="232"/>
      <c r="Z97" s="232"/>
      <c r="AA97" s="232"/>
      <c r="AB97" s="232"/>
      <c r="AC97" s="232"/>
      <c r="AD97" s="232"/>
      <c r="AE97" s="232"/>
      <c r="AF97" s="232"/>
    </row>
    <row r="98" spans="17:32" s="210" customFormat="1" ht="14.25">
      <c r="Q98" s="232"/>
      <c r="R98" s="232"/>
      <c r="S98" s="232"/>
      <c r="T98" s="232"/>
      <c r="U98" s="232"/>
      <c r="V98" s="232"/>
      <c r="W98" s="232"/>
      <c r="X98" s="232"/>
      <c r="Y98" s="232"/>
      <c r="Z98" s="232"/>
      <c r="AA98" s="232"/>
      <c r="AB98" s="232"/>
      <c r="AC98" s="232"/>
      <c r="AD98" s="232"/>
      <c r="AE98" s="232"/>
      <c r="AF98" s="232"/>
    </row>
    <row r="99" spans="17:32" s="210" customFormat="1" ht="14.25">
      <c r="Q99" s="232"/>
      <c r="R99" s="232"/>
      <c r="S99" s="232"/>
      <c r="T99" s="232"/>
      <c r="U99" s="232"/>
      <c r="V99" s="232"/>
      <c r="W99" s="232"/>
      <c r="X99" s="232"/>
      <c r="Y99" s="232"/>
      <c r="Z99" s="232"/>
      <c r="AA99" s="232"/>
      <c r="AB99" s="232"/>
      <c r="AC99" s="232"/>
      <c r="AD99" s="232"/>
      <c r="AE99" s="232"/>
      <c r="AF99" s="232"/>
    </row>
    <row r="100" spans="17:32" s="210" customFormat="1" ht="14.25">
      <c r="Q100" s="232"/>
      <c r="R100" s="232"/>
      <c r="S100" s="232"/>
      <c r="T100" s="232"/>
      <c r="U100" s="232"/>
      <c r="V100" s="232"/>
      <c r="W100" s="232"/>
      <c r="X100" s="232"/>
      <c r="Y100" s="232"/>
      <c r="Z100" s="232"/>
      <c r="AA100" s="232"/>
      <c r="AB100" s="232"/>
      <c r="AC100" s="232"/>
      <c r="AD100" s="232"/>
      <c r="AE100" s="232"/>
      <c r="AF100" s="232"/>
    </row>
    <row r="101" spans="17:32" s="210" customFormat="1" ht="14.25">
      <c r="Q101" s="232"/>
      <c r="R101" s="232"/>
      <c r="S101" s="232"/>
      <c r="T101" s="232"/>
      <c r="U101" s="232"/>
      <c r="V101" s="232"/>
      <c r="W101" s="232"/>
      <c r="X101" s="232"/>
      <c r="Y101" s="232"/>
      <c r="Z101" s="232"/>
      <c r="AA101" s="232"/>
      <c r="AB101" s="232"/>
      <c r="AC101" s="232"/>
      <c r="AD101" s="232"/>
      <c r="AE101" s="232"/>
      <c r="AF101" s="232"/>
    </row>
    <row r="102" spans="17:32" s="210" customFormat="1" ht="14.25">
      <c r="Q102" s="232"/>
      <c r="R102" s="232"/>
      <c r="S102" s="232"/>
      <c r="T102" s="232"/>
      <c r="U102" s="232"/>
      <c r="V102" s="232"/>
      <c r="W102" s="232"/>
      <c r="X102" s="232"/>
      <c r="Y102" s="232"/>
      <c r="Z102" s="232"/>
      <c r="AA102" s="232"/>
      <c r="AB102" s="232"/>
      <c r="AC102" s="232"/>
      <c r="AD102" s="232"/>
      <c r="AE102" s="232"/>
      <c r="AF102" s="232"/>
    </row>
    <row r="103" spans="17:32" s="210" customFormat="1" ht="14.25">
      <c r="Q103" s="232"/>
      <c r="R103" s="232"/>
      <c r="S103" s="232"/>
      <c r="T103" s="232"/>
      <c r="U103" s="232"/>
      <c r="V103" s="232"/>
      <c r="W103" s="232"/>
      <c r="X103" s="232"/>
      <c r="Y103" s="232"/>
      <c r="Z103" s="232"/>
      <c r="AA103" s="232"/>
      <c r="AB103" s="232"/>
      <c r="AC103" s="232"/>
      <c r="AD103" s="232"/>
      <c r="AE103" s="232"/>
      <c r="AF103" s="232"/>
    </row>
    <row r="104" spans="17:32" s="210" customFormat="1" ht="14.25">
      <c r="Q104" s="232"/>
      <c r="R104" s="232"/>
      <c r="S104" s="232"/>
      <c r="T104" s="232"/>
      <c r="U104" s="232"/>
      <c r="V104" s="232"/>
      <c r="W104" s="232"/>
      <c r="X104" s="232"/>
      <c r="Y104" s="232"/>
      <c r="Z104" s="232"/>
      <c r="AA104" s="232"/>
      <c r="AB104" s="232"/>
      <c r="AC104" s="232"/>
      <c r="AD104" s="232"/>
      <c r="AE104" s="232"/>
      <c r="AF104" s="232"/>
    </row>
    <row r="105" spans="17:32" s="210" customFormat="1" ht="14.25">
      <c r="Q105" s="232"/>
      <c r="R105" s="232"/>
      <c r="S105" s="232"/>
      <c r="T105" s="232"/>
      <c r="U105" s="232"/>
      <c r="V105" s="232"/>
      <c r="W105" s="232"/>
      <c r="X105" s="232"/>
      <c r="Y105" s="232"/>
      <c r="Z105" s="232"/>
      <c r="AA105" s="232"/>
      <c r="AB105" s="232"/>
      <c r="AC105" s="232"/>
      <c r="AD105" s="232"/>
      <c r="AE105" s="232"/>
      <c r="AF105" s="232"/>
    </row>
    <row r="106" spans="17:32" s="210" customFormat="1" ht="14.25">
      <c r="Q106" s="232"/>
      <c r="R106" s="232"/>
      <c r="S106" s="232"/>
      <c r="T106" s="232"/>
      <c r="U106" s="232"/>
      <c r="V106" s="232"/>
      <c r="W106" s="232"/>
      <c r="X106" s="232"/>
      <c r="Y106" s="232"/>
      <c r="Z106" s="232"/>
      <c r="AA106" s="232"/>
      <c r="AB106" s="232"/>
      <c r="AC106" s="232"/>
      <c r="AD106" s="232"/>
      <c r="AE106" s="232"/>
      <c r="AF106" s="232"/>
    </row>
    <row r="107" spans="17:32" s="210" customFormat="1" ht="14.25">
      <c r="Q107" s="232"/>
      <c r="R107" s="232"/>
      <c r="S107" s="232"/>
      <c r="T107" s="232"/>
      <c r="U107" s="232"/>
      <c r="V107" s="232"/>
      <c r="W107" s="232"/>
      <c r="X107" s="232"/>
      <c r="Y107" s="232"/>
      <c r="Z107" s="232"/>
      <c r="AA107" s="232"/>
      <c r="AB107" s="232"/>
      <c r="AC107" s="232"/>
      <c r="AD107" s="232"/>
      <c r="AE107" s="232"/>
      <c r="AF107" s="232"/>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row r="205" spans="17:32" ht="12.75">
      <c r="Q205" s="221"/>
      <c r="R205" s="221"/>
      <c r="S205" s="221"/>
      <c r="T205" s="221"/>
      <c r="U205" s="221"/>
      <c r="V205" s="221"/>
      <c r="W205" s="221"/>
      <c r="X205" s="221"/>
      <c r="Y205" s="221"/>
      <c r="Z205" s="221"/>
      <c r="AA205" s="221"/>
      <c r="AB205" s="221"/>
      <c r="AC205" s="221"/>
      <c r="AD205" s="221"/>
      <c r="AE205" s="221"/>
      <c r="AF205" s="221"/>
    </row>
    <row r="206" spans="17:32" ht="12.75">
      <c r="Q206" s="221"/>
      <c r="R206" s="221"/>
      <c r="S206" s="221"/>
      <c r="T206" s="221"/>
      <c r="U206" s="221"/>
      <c r="V206" s="221"/>
      <c r="W206" s="221"/>
      <c r="X206" s="221"/>
      <c r="Y206" s="221"/>
      <c r="Z206" s="221"/>
      <c r="AA206" s="221"/>
      <c r="AB206" s="221"/>
      <c r="AC206" s="221"/>
      <c r="AD206" s="221"/>
      <c r="AE206" s="221"/>
      <c r="AF206" s="221"/>
    </row>
    <row r="207" spans="17:32" ht="12.75">
      <c r="Q207" s="221"/>
      <c r="R207" s="221"/>
      <c r="S207" s="221"/>
      <c r="T207" s="221"/>
      <c r="U207" s="221"/>
      <c r="V207" s="221"/>
      <c r="W207" s="221"/>
      <c r="X207" s="221"/>
      <c r="Y207" s="221"/>
      <c r="Z207" s="221"/>
      <c r="AA207" s="221"/>
      <c r="AB207" s="221"/>
      <c r="AC207" s="221"/>
      <c r="AD207" s="221"/>
      <c r="AE207" s="221"/>
      <c r="AF207" s="221"/>
    </row>
    <row r="208" spans="17:32" ht="12.75">
      <c r="Q208" s="221"/>
      <c r="R208" s="221"/>
      <c r="S208" s="221"/>
      <c r="T208" s="221"/>
      <c r="U208" s="221"/>
      <c r="V208" s="221"/>
      <c r="W208" s="221"/>
      <c r="X208" s="221"/>
      <c r="Y208" s="221"/>
      <c r="Z208" s="221"/>
      <c r="AA208" s="221"/>
      <c r="AB208" s="221"/>
      <c r="AC208" s="221"/>
      <c r="AD208" s="221"/>
      <c r="AE208" s="221"/>
      <c r="AF208" s="221"/>
    </row>
    <row r="209" spans="17:32" ht="12.75">
      <c r="Q209" s="221"/>
      <c r="R209" s="221"/>
      <c r="S209" s="221"/>
      <c r="T209" s="221"/>
      <c r="U209" s="221"/>
      <c r="V209" s="221"/>
      <c r="W209" s="221"/>
      <c r="X209" s="221"/>
      <c r="Y209" s="221"/>
      <c r="Z209" s="221"/>
      <c r="AA209" s="221"/>
      <c r="AB209" s="221"/>
      <c r="AC209" s="221"/>
      <c r="AD209" s="221"/>
      <c r="AE209" s="221"/>
      <c r="AF209" s="221"/>
    </row>
    <row r="210" spans="17:32" ht="12.75">
      <c r="Q210" s="221"/>
      <c r="R210" s="221"/>
      <c r="S210" s="221"/>
      <c r="T210" s="221"/>
      <c r="U210" s="221"/>
      <c r="V210" s="221"/>
      <c r="W210" s="221"/>
      <c r="X210" s="221"/>
      <c r="Y210" s="221"/>
      <c r="Z210" s="221"/>
      <c r="AA210" s="221"/>
      <c r="AB210" s="221"/>
      <c r="AC210" s="221"/>
      <c r="AD210" s="221"/>
      <c r="AE210" s="221"/>
      <c r="AF210" s="221"/>
    </row>
    <row r="211" spans="17:32" ht="12.75">
      <c r="Q211" s="221"/>
      <c r="R211" s="221"/>
      <c r="S211" s="221"/>
      <c r="T211" s="221"/>
      <c r="U211" s="221"/>
      <c r="V211" s="221"/>
      <c r="W211" s="221"/>
      <c r="X211" s="221"/>
      <c r="Y211" s="221"/>
      <c r="Z211" s="221"/>
      <c r="AA211" s="221"/>
      <c r="AB211" s="221"/>
      <c r="AC211" s="221"/>
      <c r="AD211" s="221"/>
      <c r="AE211" s="221"/>
      <c r="AF211" s="221"/>
    </row>
    <row r="212" spans="17:32" ht="12.75">
      <c r="Q212" s="221"/>
      <c r="R212" s="221"/>
      <c r="S212" s="221"/>
      <c r="T212" s="221"/>
      <c r="U212" s="221"/>
      <c r="V212" s="221"/>
      <c r="W212" s="221"/>
      <c r="X212" s="221"/>
      <c r="Y212" s="221"/>
      <c r="Z212" s="221"/>
      <c r="AA212" s="221"/>
      <c r="AB212" s="221"/>
      <c r="AC212" s="221"/>
      <c r="AD212" s="221"/>
      <c r="AE212" s="221"/>
      <c r="AF212" s="221"/>
    </row>
    <row r="213" spans="17:32" ht="12.75">
      <c r="Q213" s="221"/>
      <c r="R213" s="221"/>
      <c r="S213" s="221"/>
      <c r="T213" s="221"/>
      <c r="U213" s="221"/>
      <c r="V213" s="221"/>
      <c r="W213" s="221"/>
      <c r="X213" s="221"/>
      <c r="Y213" s="221"/>
      <c r="Z213" s="221"/>
      <c r="AA213" s="221"/>
      <c r="AB213" s="221"/>
      <c r="AC213" s="221"/>
      <c r="AD213" s="221"/>
      <c r="AE213" s="221"/>
      <c r="AF213" s="221"/>
    </row>
    <row r="214" spans="17:32" ht="12.75">
      <c r="Q214" s="221"/>
      <c r="R214" s="221"/>
      <c r="S214" s="221"/>
      <c r="T214" s="221"/>
      <c r="U214" s="221"/>
      <c r="V214" s="221"/>
      <c r="W214" s="221"/>
      <c r="X214" s="221"/>
      <c r="Y214" s="221"/>
      <c r="Z214" s="221"/>
      <c r="AA214" s="221"/>
      <c r="AB214" s="221"/>
      <c r="AC214" s="221"/>
      <c r="AD214" s="221"/>
      <c r="AE214" s="221"/>
      <c r="AF214" s="221"/>
    </row>
    <row r="215" spans="17:32" ht="12.75">
      <c r="Q215" s="221"/>
      <c r="R215" s="221"/>
      <c r="S215" s="221"/>
      <c r="T215" s="221"/>
      <c r="U215" s="221"/>
      <c r="V215" s="221"/>
      <c r="W215" s="221"/>
      <c r="X215" s="221"/>
      <c r="Y215" s="221"/>
      <c r="Z215" s="221"/>
      <c r="AA215" s="221"/>
      <c r="AB215" s="221"/>
      <c r="AC215" s="221"/>
      <c r="AD215" s="221"/>
      <c r="AE215" s="221"/>
      <c r="AF215" s="221"/>
    </row>
    <row r="216" spans="17:32" ht="12.75">
      <c r="Q216" s="221"/>
      <c r="R216" s="221"/>
      <c r="S216" s="221"/>
      <c r="T216" s="221"/>
      <c r="U216" s="221"/>
      <c r="V216" s="221"/>
      <c r="W216" s="221"/>
      <c r="X216" s="221"/>
      <c r="Y216" s="221"/>
      <c r="Z216" s="221"/>
      <c r="AA216" s="221"/>
      <c r="AB216" s="221"/>
      <c r="AC216" s="221"/>
      <c r="AD216" s="221"/>
      <c r="AE216" s="221"/>
      <c r="AF216" s="221"/>
    </row>
    <row r="217" spans="17:32" ht="12.75">
      <c r="Q217" s="221"/>
      <c r="R217" s="221"/>
      <c r="S217" s="221"/>
      <c r="T217" s="221"/>
      <c r="U217" s="221"/>
      <c r="V217" s="221"/>
      <c r="W217" s="221"/>
      <c r="X217" s="221"/>
      <c r="Y217" s="221"/>
      <c r="Z217" s="221"/>
      <c r="AA217" s="221"/>
      <c r="AB217" s="221"/>
      <c r="AC217" s="221"/>
      <c r="AD217" s="221"/>
      <c r="AE217" s="221"/>
      <c r="AF217" s="221"/>
    </row>
    <row r="218" spans="17:32" ht="12.75">
      <c r="Q218" s="221"/>
      <c r="R218" s="221"/>
      <c r="S218" s="221"/>
      <c r="T218" s="221"/>
      <c r="U218" s="221"/>
      <c r="V218" s="221"/>
      <c r="W218" s="221"/>
      <c r="X218" s="221"/>
      <c r="Y218" s="221"/>
      <c r="Z218" s="221"/>
      <c r="AA218" s="221"/>
      <c r="AB218" s="221"/>
      <c r="AC218" s="221"/>
      <c r="AD218" s="221"/>
      <c r="AE218" s="221"/>
      <c r="AF218" s="221"/>
    </row>
    <row r="219" spans="17:32" ht="12.75">
      <c r="Q219" s="221"/>
      <c r="R219" s="221"/>
      <c r="S219" s="221"/>
      <c r="T219" s="221"/>
      <c r="U219" s="221"/>
      <c r="V219" s="221"/>
      <c r="W219" s="221"/>
      <c r="X219" s="221"/>
      <c r="Y219" s="221"/>
      <c r="Z219" s="221"/>
      <c r="AA219" s="221"/>
      <c r="AB219" s="221"/>
      <c r="AC219" s="221"/>
      <c r="AD219" s="221"/>
      <c r="AE219" s="221"/>
      <c r="AF219" s="221"/>
    </row>
    <row r="220" spans="17:32" ht="12.75">
      <c r="Q220" s="221"/>
      <c r="R220" s="221"/>
      <c r="S220" s="221"/>
      <c r="T220" s="221"/>
      <c r="U220" s="221"/>
      <c r="V220" s="221"/>
      <c r="W220" s="221"/>
      <c r="X220" s="221"/>
      <c r="Y220" s="221"/>
      <c r="Z220" s="221"/>
      <c r="AA220" s="221"/>
      <c r="AB220" s="221"/>
      <c r="AC220" s="221"/>
      <c r="AD220" s="221"/>
      <c r="AE220" s="221"/>
      <c r="AF220" s="221"/>
    </row>
    <row r="221" spans="17:32" ht="12.75">
      <c r="Q221" s="221"/>
      <c r="R221" s="221"/>
      <c r="S221" s="221"/>
      <c r="T221" s="221"/>
      <c r="U221" s="221"/>
      <c r="V221" s="221"/>
      <c r="W221" s="221"/>
      <c r="X221" s="221"/>
      <c r="Y221" s="221"/>
      <c r="Z221" s="221"/>
      <c r="AA221" s="221"/>
      <c r="AB221" s="221"/>
      <c r="AC221" s="221"/>
      <c r="AD221" s="221"/>
      <c r="AE221" s="221"/>
      <c r="AF221" s="221"/>
    </row>
    <row r="222" spans="17:32" ht="12.75">
      <c r="Q222" s="221"/>
      <c r="R222" s="221"/>
      <c r="S222" s="221"/>
      <c r="T222" s="221"/>
      <c r="U222" s="221"/>
      <c r="V222" s="221"/>
      <c r="W222" s="221"/>
      <c r="X222" s="221"/>
      <c r="Y222" s="221"/>
      <c r="Z222" s="221"/>
      <c r="AA222" s="221"/>
      <c r="AB222" s="221"/>
      <c r="AC222" s="221"/>
      <c r="AD222" s="221"/>
      <c r="AE222" s="221"/>
      <c r="AF222" s="221"/>
    </row>
    <row r="223" spans="17:32" ht="12.75">
      <c r="Q223" s="221"/>
      <c r="R223" s="221"/>
      <c r="S223" s="221"/>
      <c r="T223" s="221"/>
      <c r="U223" s="221"/>
      <c r="V223" s="221"/>
      <c r="W223" s="221"/>
      <c r="X223" s="221"/>
      <c r="Y223" s="221"/>
      <c r="Z223" s="221"/>
      <c r="AA223" s="221"/>
      <c r="AB223" s="221"/>
      <c r="AC223" s="221"/>
      <c r="AD223" s="221"/>
      <c r="AE223" s="221"/>
      <c r="AF223" s="221"/>
    </row>
    <row r="224" spans="17:32" ht="12.75">
      <c r="Q224" s="221"/>
      <c r="R224" s="221"/>
      <c r="S224" s="221"/>
      <c r="T224" s="221"/>
      <c r="U224" s="221"/>
      <c r="V224" s="221"/>
      <c r="W224" s="221"/>
      <c r="X224" s="221"/>
      <c r="Y224" s="221"/>
      <c r="Z224" s="221"/>
      <c r="AA224" s="221"/>
      <c r="AB224" s="221"/>
      <c r="AC224" s="221"/>
      <c r="AD224" s="221"/>
      <c r="AE224" s="221"/>
      <c r="AF224" s="221"/>
    </row>
    <row r="225" spans="17:32" ht="12.75">
      <c r="Q225" s="221"/>
      <c r="R225" s="221"/>
      <c r="S225" s="221"/>
      <c r="T225" s="221"/>
      <c r="U225" s="221"/>
      <c r="V225" s="221"/>
      <c r="W225" s="221"/>
      <c r="X225" s="221"/>
      <c r="Y225" s="221"/>
      <c r="Z225" s="221"/>
      <c r="AA225" s="221"/>
      <c r="AB225" s="221"/>
      <c r="AC225" s="221"/>
      <c r="AD225" s="221"/>
      <c r="AE225" s="221"/>
      <c r="AF225" s="221"/>
    </row>
    <row r="226" spans="17:32" ht="12.75">
      <c r="Q226" s="221"/>
      <c r="R226" s="221"/>
      <c r="S226" s="221"/>
      <c r="T226" s="221"/>
      <c r="U226" s="221"/>
      <c r="V226" s="221"/>
      <c r="W226" s="221"/>
      <c r="X226" s="221"/>
      <c r="Y226" s="221"/>
      <c r="Z226" s="221"/>
      <c r="AA226" s="221"/>
      <c r="AB226" s="221"/>
      <c r="AC226" s="221"/>
      <c r="AD226" s="221"/>
      <c r="AE226" s="221"/>
      <c r="AF226" s="221"/>
    </row>
    <row r="227" spans="17:32" ht="12.75">
      <c r="Q227" s="221"/>
      <c r="R227" s="221"/>
      <c r="S227" s="221"/>
      <c r="T227" s="221"/>
      <c r="U227" s="221"/>
      <c r="V227" s="221"/>
      <c r="W227" s="221"/>
      <c r="X227" s="221"/>
      <c r="Y227" s="221"/>
      <c r="Z227" s="221"/>
      <c r="AA227" s="221"/>
      <c r="AB227" s="221"/>
      <c r="AC227" s="221"/>
      <c r="AD227" s="221"/>
      <c r="AE227" s="221"/>
      <c r="AF227" s="221"/>
    </row>
    <row r="228" spans="17:32" ht="12.75">
      <c r="Q228" s="221"/>
      <c r="R228" s="221"/>
      <c r="S228" s="221"/>
      <c r="T228" s="221"/>
      <c r="U228" s="221"/>
      <c r="V228" s="221"/>
      <c r="W228" s="221"/>
      <c r="X228" s="221"/>
      <c r="Y228" s="221"/>
      <c r="Z228" s="221"/>
      <c r="AA228" s="221"/>
      <c r="AB228" s="221"/>
      <c r="AC228" s="221"/>
      <c r="AD228" s="221"/>
      <c r="AE228" s="221"/>
      <c r="AF228" s="221"/>
    </row>
    <row r="229" spans="17:32" ht="12.75">
      <c r="Q229" s="221"/>
      <c r="R229" s="221"/>
      <c r="S229" s="221"/>
      <c r="T229" s="221"/>
      <c r="U229" s="221"/>
      <c r="V229" s="221"/>
      <c r="W229" s="221"/>
      <c r="X229" s="221"/>
      <c r="Y229" s="221"/>
      <c r="Z229" s="221"/>
      <c r="AA229" s="221"/>
      <c r="AB229" s="221"/>
      <c r="AC229" s="221"/>
      <c r="AD229" s="221"/>
      <c r="AE229" s="221"/>
      <c r="AF229" s="221"/>
    </row>
    <row r="230" spans="17:32" ht="12.75">
      <c r="Q230" s="221"/>
      <c r="R230" s="221"/>
      <c r="S230" s="221"/>
      <c r="T230" s="221"/>
      <c r="U230" s="221"/>
      <c r="V230" s="221"/>
      <c r="W230" s="221"/>
      <c r="X230" s="221"/>
      <c r="Y230" s="221"/>
      <c r="Z230" s="221"/>
      <c r="AA230" s="221"/>
      <c r="AB230" s="221"/>
      <c r="AC230" s="221"/>
      <c r="AD230" s="221"/>
      <c r="AE230" s="221"/>
      <c r="AF230" s="221"/>
    </row>
    <row r="231" spans="17:32" ht="12.75">
      <c r="Q231" s="221"/>
      <c r="R231" s="221"/>
      <c r="S231" s="221"/>
      <c r="T231" s="221"/>
      <c r="U231" s="221"/>
      <c r="V231" s="221"/>
      <c r="W231" s="221"/>
      <c r="X231" s="221"/>
      <c r="Y231" s="221"/>
      <c r="Z231" s="221"/>
      <c r="AA231" s="221"/>
      <c r="AB231" s="221"/>
      <c r="AC231" s="221"/>
      <c r="AD231" s="221"/>
      <c r="AE231" s="221"/>
      <c r="AF231" s="221"/>
    </row>
    <row r="232" spans="17:32" ht="12.75">
      <c r="Q232" s="221"/>
      <c r="R232" s="221"/>
      <c r="S232" s="221"/>
      <c r="T232" s="221"/>
      <c r="U232" s="221"/>
      <c r="V232" s="221"/>
      <c r="W232" s="221"/>
      <c r="X232" s="221"/>
      <c r="Y232" s="221"/>
      <c r="Z232" s="221"/>
      <c r="AA232" s="221"/>
      <c r="AB232" s="221"/>
      <c r="AC232" s="221"/>
      <c r="AD232" s="221"/>
      <c r="AE232" s="221"/>
      <c r="AF232" s="221"/>
    </row>
    <row r="233" spans="17:32" ht="12.75">
      <c r="Q233" s="221"/>
      <c r="R233" s="221"/>
      <c r="S233" s="221"/>
      <c r="T233" s="221"/>
      <c r="U233" s="221"/>
      <c r="V233" s="221"/>
      <c r="W233" s="221"/>
      <c r="X233" s="221"/>
      <c r="Y233" s="221"/>
      <c r="Z233" s="221"/>
      <c r="AA233" s="221"/>
      <c r="AB233" s="221"/>
      <c r="AC233" s="221"/>
      <c r="AD233" s="221"/>
      <c r="AE233" s="221"/>
      <c r="AF233" s="221"/>
    </row>
    <row r="234" spans="17:32" ht="12.75">
      <c r="Q234" s="221"/>
      <c r="R234" s="221"/>
      <c r="S234" s="221"/>
      <c r="T234" s="221"/>
      <c r="U234" s="221"/>
      <c r="V234" s="221"/>
      <c r="W234" s="221"/>
      <c r="X234" s="221"/>
      <c r="Y234" s="221"/>
      <c r="Z234" s="221"/>
      <c r="AA234" s="221"/>
      <c r="AB234" s="221"/>
      <c r="AC234" s="221"/>
      <c r="AD234" s="221"/>
      <c r="AE234" s="221"/>
      <c r="AF234" s="221"/>
    </row>
    <row r="235" spans="17:32" ht="12.75">
      <c r="Q235" s="221"/>
      <c r="R235" s="221"/>
      <c r="S235" s="221"/>
      <c r="T235" s="221"/>
      <c r="U235" s="221"/>
      <c r="V235" s="221"/>
      <c r="W235" s="221"/>
      <c r="X235" s="221"/>
      <c r="Y235" s="221"/>
      <c r="Z235" s="221"/>
      <c r="AA235" s="221"/>
      <c r="AB235" s="221"/>
      <c r="AC235" s="221"/>
      <c r="AD235" s="221"/>
      <c r="AE235" s="221"/>
      <c r="AF235" s="221"/>
    </row>
    <row r="236" spans="17:32" ht="12.75">
      <c r="Q236" s="221"/>
      <c r="R236" s="221"/>
      <c r="S236" s="221"/>
      <c r="T236" s="221"/>
      <c r="U236" s="221"/>
      <c r="V236" s="221"/>
      <c r="W236" s="221"/>
      <c r="X236" s="221"/>
      <c r="Y236" s="221"/>
      <c r="Z236" s="221"/>
      <c r="AA236" s="221"/>
      <c r="AB236" s="221"/>
      <c r="AC236" s="221"/>
      <c r="AD236" s="221"/>
      <c r="AE236" s="221"/>
      <c r="AF236" s="221"/>
    </row>
    <row r="237" spans="17:32" ht="12.75">
      <c r="Q237" s="221"/>
      <c r="R237" s="221"/>
      <c r="S237" s="221"/>
      <c r="T237" s="221"/>
      <c r="U237" s="221"/>
      <c r="V237" s="221"/>
      <c r="W237" s="221"/>
      <c r="X237" s="221"/>
      <c r="Y237" s="221"/>
      <c r="Z237" s="221"/>
      <c r="AA237" s="221"/>
      <c r="AB237" s="221"/>
      <c r="AC237" s="221"/>
      <c r="AD237" s="221"/>
      <c r="AE237" s="221"/>
      <c r="AF237" s="221"/>
    </row>
    <row r="238" spans="17:32" ht="12.75">
      <c r="Q238" s="221"/>
      <c r="R238" s="221"/>
      <c r="S238" s="221"/>
      <c r="T238" s="221"/>
      <c r="U238" s="221"/>
      <c r="V238" s="221"/>
      <c r="W238" s="221"/>
      <c r="X238" s="221"/>
      <c r="Y238" s="221"/>
      <c r="Z238" s="221"/>
      <c r="AA238" s="221"/>
      <c r="AB238" s="221"/>
      <c r="AC238" s="221"/>
      <c r="AD238" s="221"/>
      <c r="AE238" s="221"/>
      <c r="AF238" s="221"/>
    </row>
    <row r="239" spans="17:32" ht="12.75">
      <c r="Q239" s="221"/>
      <c r="R239" s="221"/>
      <c r="S239" s="221"/>
      <c r="T239" s="221"/>
      <c r="U239" s="221"/>
      <c r="V239" s="221"/>
      <c r="W239" s="221"/>
      <c r="X239" s="221"/>
      <c r="Y239" s="221"/>
      <c r="Z239" s="221"/>
      <c r="AA239" s="221"/>
      <c r="AB239" s="221"/>
      <c r="AC239" s="221"/>
      <c r="AD239" s="221"/>
      <c r="AE239" s="221"/>
      <c r="AF239" s="221"/>
    </row>
    <row r="240" spans="17:32" ht="12.75">
      <c r="Q240" s="221"/>
      <c r="R240" s="221"/>
      <c r="S240" s="221"/>
      <c r="T240" s="221"/>
      <c r="U240" s="221"/>
      <c r="V240" s="221"/>
      <c r="W240" s="221"/>
      <c r="X240" s="221"/>
      <c r="Y240" s="221"/>
      <c r="Z240" s="221"/>
      <c r="AA240" s="221"/>
      <c r="AB240" s="221"/>
      <c r="AC240" s="221"/>
      <c r="AD240" s="221"/>
      <c r="AE240" s="221"/>
      <c r="AF240" s="221"/>
    </row>
    <row r="241" spans="17:32" ht="12.75">
      <c r="Q241" s="221"/>
      <c r="R241" s="221"/>
      <c r="S241" s="221"/>
      <c r="T241" s="221"/>
      <c r="U241" s="221"/>
      <c r="V241" s="221"/>
      <c r="W241" s="221"/>
      <c r="X241" s="221"/>
      <c r="Y241" s="221"/>
      <c r="Z241" s="221"/>
      <c r="AA241" s="221"/>
      <c r="AB241" s="221"/>
      <c r="AC241" s="221"/>
      <c r="AD241" s="221"/>
      <c r="AE241" s="221"/>
      <c r="AF241" s="221"/>
    </row>
    <row r="242" spans="17:32" ht="12.75">
      <c r="Q242" s="221"/>
      <c r="R242" s="221"/>
      <c r="S242" s="221"/>
      <c r="T242" s="221"/>
      <c r="U242" s="221"/>
      <c r="V242" s="221"/>
      <c r="W242" s="221"/>
      <c r="X242" s="221"/>
      <c r="Y242" s="221"/>
      <c r="Z242" s="221"/>
      <c r="AA242" s="221"/>
      <c r="AB242" s="221"/>
      <c r="AC242" s="221"/>
      <c r="AD242" s="221"/>
      <c r="AE242" s="221"/>
      <c r="AF242" s="221"/>
    </row>
    <row r="243" spans="17:32" ht="12.75">
      <c r="Q243" s="221"/>
      <c r="R243" s="221"/>
      <c r="S243" s="221"/>
      <c r="T243" s="221"/>
      <c r="U243" s="221"/>
      <c r="V243" s="221"/>
      <c r="W243" s="221"/>
      <c r="X243" s="221"/>
      <c r="Y243" s="221"/>
      <c r="Z243" s="221"/>
      <c r="AA243" s="221"/>
      <c r="AB243" s="221"/>
      <c r="AC243" s="221"/>
      <c r="AD243" s="221"/>
      <c r="AE243" s="221"/>
      <c r="AF243" s="221"/>
    </row>
    <row r="244" spans="17:32" ht="12.75">
      <c r="Q244" s="221"/>
      <c r="R244" s="221"/>
      <c r="S244" s="221"/>
      <c r="T244" s="221"/>
      <c r="U244" s="221"/>
      <c r="V244" s="221"/>
      <c r="W244" s="221"/>
      <c r="X244" s="221"/>
      <c r="Y244" s="221"/>
      <c r="Z244" s="221"/>
      <c r="AA244" s="221"/>
      <c r="AB244" s="221"/>
      <c r="AC244" s="221"/>
      <c r="AD244" s="221"/>
      <c r="AE244" s="221"/>
      <c r="AF244" s="221"/>
    </row>
    <row r="245" spans="17:32" ht="12.75">
      <c r="Q245" s="221"/>
      <c r="R245" s="221"/>
      <c r="S245" s="221"/>
      <c r="T245" s="221"/>
      <c r="U245" s="221"/>
      <c r="V245" s="221"/>
      <c r="W245" s="221"/>
      <c r="X245" s="221"/>
      <c r="Y245" s="221"/>
      <c r="Z245" s="221"/>
      <c r="AA245" s="221"/>
      <c r="AB245" s="221"/>
      <c r="AC245" s="221"/>
      <c r="AD245" s="221"/>
      <c r="AE245" s="221"/>
      <c r="AF245" s="221"/>
    </row>
    <row r="246" spans="17:32" ht="12.75">
      <c r="Q246" s="221"/>
      <c r="R246" s="221"/>
      <c r="S246" s="221"/>
      <c r="T246" s="221"/>
      <c r="U246" s="221"/>
      <c r="V246" s="221"/>
      <c r="W246" s="221"/>
      <c r="X246" s="221"/>
      <c r="Y246" s="221"/>
      <c r="Z246" s="221"/>
      <c r="AA246" s="221"/>
      <c r="AB246" s="221"/>
      <c r="AC246" s="221"/>
      <c r="AD246" s="221"/>
      <c r="AE246" s="221"/>
      <c r="AF246" s="221"/>
    </row>
    <row r="247" spans="17:32" ht="12.75">
      <c r="Q247" s="221"/>
      <c r="R247" s="221"/>
      <c r="S247" s="221"/>
      <c r="T247" s="221"/>
      <c r="U247" s="221"/>
      <c r="V247" s="221"/>
      <c r="W247" s="221"/>
      <c r="X247" s="221"/>
      <c r="Y247" s="221"/>
      <c r="Z247" s="221"/>
      <c r="AA247" s="221"/>
      <c r="AB247" s="221"/>
      <c r="AC247" s="221"/>
      <c r="AD247" s="221"/>
      <c r="AE247" s="221"/>
      <c r="AF247" s="221"/>
    </row>
    <row r="248" spans="17:32" ht="12.75">
      <c r="Q248" s="221"/>
      <c r="R248" s="221"/>
      <c r="S248" s="221"/>
      <c r="T248" s="221"/>
      <c r="U248" s="221"/>
      <c r="V248" s="221"/>
      <c r="W248" s="221"/>
      <c r="X248" s="221"/>
      <c r="Y248" s="221"/>
      <c r="Z248" s="221"/>
      <c r="AA248" s="221"/>
      <c r="AB248" s="221"/>
      <c r="AC248" s="221"/>
      <c r="AD248" s="221"/>
      <c r="AE248" s="221"/>
      <c r="AF248" s="221"/>
    </row>
    <row r="249" spans="17:32" ht="12.75">
      <c r="Q249" s="221"/>
      <c r="R249" s="221"/>
      <c r="S249" s="221"/>
      <c r="T249" s="221"/>
      <c r="U249" s="221"/>
      <c r="V249" s="221"/>
      <c r="W249" s="221"/>
      <c r="X249" s="221"/>
      <c r="Y249" s="221"/>
      <c r="Z249" s="221"/>
      <c r="AA249" s="221"/>
      <c r="AB249" s="221"/>
      <c r="AC249" s="221"/>
      <c r="AD249" s="221"/>
      <c r="AE249" s="221"/>
      <c r="AF249" s="221"/>
    </row>
    <row r="250" spans="17:32" ht="12.75">
      <c r="Q250" s="221"/>
      <c r="R250" s="221"/>
      <c r="S250" s="221"/>
      <c r="T250" s="221"/>
      <c r="U250" s="221"/>
      <c r="V250" s="221"/>
      <c r="W250" s="221"/>
      <c r="X250" s="221"/>
      <c r="Y250" s="221"/>
      <c r="Z250" s="221"/>
      <c r="AA250" s="221"/>
      <c r="AB250" s="221"/>
      <c r="AC250" s="221"/>
      <c r="AD250" s="221"/>
      <c r="AE250" s="221"/>
      <c r="AF250" s="221"/>
    </row>
  </sheetData>
  <sheetProtection/>
  <mergeCells count="23">
    <mergeCell ref="B75:C75"/>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31" right="0.26" top="0.98" bottom="0.48" header="0.75" footer="0.27"/>
  <pageSetup horizontalDpi="600" verticalDpi="600" orientation="landscape" paperSize="9" scale="90"/>
  <headerFooter alignWithMargins="0">
    <oddHeader>&amp;C&amp;8lapa &amp;P</oddHeader>
    <oddFooter>&amp;R&amp;8Lokālā tāme Nr.5-4</oddFooter>
  </headerFooter>
</worksheet>
</file>

<file path=xl/worksheets/sheet33.xml><?xml version="1.0" encoding="utf-8"?>
<worksheet xmlns="http://schemas.openxmlformats.org/spreadsheetml/2006/main" xmlns:r="http://schemas.openxmlformats.org/officeDocument/2006/relationships">
  <sheetPr>
    <tabColor indexed="13"/>
  </sheetPr>
  <dimension ref="A1:AF213"/>
  <sheetViews>
    <sheetView zoomScale="90" zoomScaleNormal="90" workbookViewId="0" topLeftCell="A1">
      <selection activeCell="B5" sqref="B5"/>
    </sheetView>
  </sheetViews>
  <sheetFormatPr defaultColWidth="9.140625" defaultRowHeight="12.75"/>
  <cols>
    <col min="1" max="1" width="4.421875" style="220" customWidth="1"/>
    <col min="2" max="2" width="9.28125" style="220" customWidth="1"/>
    <col min="3" max="3" width="31.7109375" style="220" customWidth="1"/>
    <col min="4" max="4" width="6.421875" style="220" customWidth="1"/>
    <col min="5" max="5" width="7.421875" style="220" customWidth="1"/>
    <col min="6" max="6" width="6.140625" style="220" customWidth="1"/>
    <col min="7" max="7" width="7.140625" style="220" customWidth="1"/>
    <col min="8" max="8" width="7.28125" style="220" customWidth="1"/>
    <col min="9" max="9" width="7.140625" style="220" customWidth="1"/>
    <col min="10" max="10" width="7.421875" style="220" customWidth="1"/>
    <col min="11" max="11" width="9.140625" style="220" customWidth="1"/>
    <col min="12" max="12" width="10.00390625" style="220" customWidth="1"/>
    <col min="13" max="13" width="8.28125" style="220" customWidth="1"/>
    <col min="14" max="14" width="9.421875" style="220" customWidth="1"/>
    <col min="15" max="15" width="10.00390625" style="220" customWidth="1"/>
    <col min="16" max="16" width="11.28125" style="220" customWidth="1"/>
    <col min="17" max="17" width="9.140625" style="220" customWidth="1"/>
    <col min="18" max="18" width="9.8515625" style="220" bestFit="1" customWidth="1"/>
    <col min="19" max="16384" width="9.140625" style="220" customWidth="1"/>
  </cols>
  <sheetData>
    <row r="1" s="210" customFormat="1" ht="15">
      <c r="A1" s="208" t="s">
        <v>1622</v>
      </c>
    </row>
    <row r="2" s="210" customFormat="1" ht="15">
      <c r="A2" s="208" t="s">
        <v>947</v>
      </c>
    </row>
    <row r="3" spans="1:16" s="210" customFormat="1" ht="14.25">
      <c r="A3" s="758" t="s">
        <v>269</v>
      </c>
      <c r="B3" s="758"/>
      <c r="C3" s="758"/>
      <c r="D3" s="758"/>
      <c r="E3" s="758"/>
      <c r="F3" s="758"/>
      <c r="G3" s="758"/>
      <c r="H3" s="758"/>
      <c r="I3" s="758"/>
      <c r="J3" s="758"/>
      <c r="K3" s="758"/>
      <c r="L3" s="758"/>
      <c r="M3" s="758"/>
      <c r="N3" s="758"/>
      <c r="O3" s="758"/>
      <c r="P3" s="758"/>
    </row>
    <row r="4" spans="1:16" s="210" customFormat="1" ht="15">
      <c r="A4" s="759" t="s">
        <v>1466</v>
      </c>
      <c r="B4" s="759"/>
      <c r="C4" s="759"/>
      <c r="D4" s="759"/>
      <c r="E4" s="759"/>
      <c r="F4" s="759"/>
      <c r="G4" s="759"/>
      <c r="H4" s="759"/>
      <c r="I4" s="759"/>
      <c r="J4" s="759"/>
      <c r="K4" s="759"/>
      <c r="L4" s="759"/>
      <c r="M4" s="759"/>
      <c r="N4" s="759"/>
      <c r="O4" s="759"/>
      <c r="P4" s="759"/>
    </row>
    <row r="5" spans="9:16" s="210" customFormat="1" ht="15">
      <c r="I5" s="212"/>
      <c r="J5" s="212"/>
      <c r="K5" s="760" t="s">
        <v>940</v>
      </c>
      <c r="L5" s="760"/>
      <c r="M5" s="760"/>
      <c r="N5" s="760"/>
      <c r="O5" s="761">
        <f>P33</f>
        <v>0</v>
      </c>
      <c r="P5" s="761"/>
    </row>
    <row r="6" spans="1:16" s="212" customFormat="1" ht="15">
      <c r="A6" s="212" t="s">
        <v>1521</v>
      </c>
      <c r="J6" s="213"/>
      <c r="K6" s="211"/>
      <c r="L6" s="214"/>
      <c r="M6" s="216"/>
      <c r="N6" s="213"/>
      <c r="O6" s="213"/>
      <c r="P6" s="216"/>
    </row>
    <row r="7" spans="1:5" s="210" customFormat="1" ht="15">
      <c r="A7" s="217" t="s">
        <v>2349</v>
      </c>
      <c r="B7" s="217"/>
      <c r="C7" s="218"/>
      <c r="D7" s="218"/>
      <c r="E7" s="218"/>
    </row>
    <row r="8" spans="1:5" s="210" customFormat="1" ht="15">
      <c r="A8" s="219"/>
      <c r="B8" s="217"/>
      <c r="C8" s="218"/>
      <c r="D8" s="218"/>
      <c r="E8" s="218"/>
    </row>
    <row r="9" spans="6:16" ht="12" customHeight="1" thickBot="1">
      <c r="F9" s="221"/>
      <c r="G9" s="221"/>
      <c r="H9" s="221"/>
      <c r="I9" s="221"/>
      <c r="J9" s="221"/>
      <c r="K9" s="221"/>
      <c r="L9" s="221"/>
      <c r="M9" s="221"/>
      <c r="N9" s="221"/>
      <c r="O9" s="221"/>
      <c r="P9" s="221"/>
    </row>
    <row r="10" spans="1:16" s="221" customFormat="1" ht="12.75" customHeight="1" thickBot="1">
      <c r="A10" s="752" t="s">
        <v>1522</v>
      </c>
      <c r="B10" s="755" t="s">
        <v>1523</v>
      </c>
      <c r="C10" s="755" t="s">
        <v>1524</v>
      </c>
      <c r="D10" s="755" t="s">
        <v>1525</v>
      </c>
      <c r="E10" s="755" t="s">
        <v>1526</v>
      </c>
      <c r="F10" s="770" t="s">
        <v>1527</v>
      </c>
      <c r="G10" s="771"/>
      <c r="H10" s="771"/>
      <c r="I10" s="771"/>
      <c r="J10" s="771"/>
      <c r="K10" s="772"/>
      <c r="L10" s="771" t="s">
        <v>1528</v>
      </c>
      <c r="M10" s="771"/>
      <c r="N10" s="771"/>
      <c r="O10" s="771"/>
      <c r="P10" s="773"/>
    </row>
    <row r="11" spans="1:16" s="221" customFormat="1" ht="12.75" customHeight="1">
      <c r="A11" s="753"/>
      <c r="B11" s="756"/>
      <c r="C11" s="756"/>
      <c r="D11" s="756"/>
      <c r="E11" s="756"/>
      <c r="F11" s="762" t="s">
        <v>1529</v>
      </c>
      <c r="G11" s="762" t="s">
        <v>1530</v>
      </c>
      <c r="H11" s="762" t="s">
        <v>1531</v>
      </c>
      <c r="I11" s="762" t="s">
        <v>100</v>
      </c>
      <c r="J11" s="762" t="s">
        <v>101</v>
      </c>
      <c r="K11" s="767" t="s">
        <v>102</v>
      </c>
      <c r="L11" s="762" t="s">
        <v>103</v>
      </c>
      <c r="M11" s="762" t="s">
        <v>1531</v>
      </c>
      <c r="N11" s="762" t="s">
        <v>100</v>
      </c>
      <c r="O11" s="762" t="s">
        <v>101</v>
      </c>
      <c r="P11" s="765" t="s">
        <v>104</v>
      </c>
    </row>
    <row r="12" spans="1:16" s="221" customFormat="1" ht="12.75" customHeight="1">
      <c r="A12" s="753"/>
      <c r="B12" s="756"/>
      <c r="C12" s="756"/>
      <c r="D12" s="756"/>
      <c r="E12" s="756"/>
      <c r="F12" s="763"/>
      <c r="G12" s="763"/>
      <c r="H12" s="763"/>
      <c r="I12" s="763"/>
      <c r="J12" s="763"/>
      <c r="K12" s="767"/>
      <c r="L12" s="763"/>
      <c r="M12" s="763"/>
      <c r="N12" s="763"/>
      <c r="O12" s="763"/>
      <c r="P12" s="765"/>
    </row>
    <row r="13" spans="1:16" s="221" customFormat="1" ht="12.75" customHeight="1">
      <c r="A13" s="753"/>
      <c r="B13" s="756"/>
      <c r="C13" s="756"/>
      <c r="D13" s="756"/>
      <c r="E13" s="756"/>
      <c r="F13" s="763"/>
      <c r="G13" s="763"/>
      <c r="H13" s="763"/>
      <c r="I13" s="763"/>
      <c r="J13" s="763"/>
      <c r="K13" s="767"/>
      <c r="L13" s="763"/>
      <c r="M13" s="763"/>
      <c r="N13" s="763"/>
      <c r="O13" s="763"/>
      <c r="P13" s="765"/>
    </row>
    <row r="14" spans="1:16" s="221" customFormat="1" ht="12.75" customHeight="1" thickBot="1">
      <c r="A14" s="754"/>
      <c r="B14" s="757"/>
      <c r="C14" s="757"/>
      <c r="D14" s="757"/>
      <c r="E14" s="757"/>
      <c r="F14" s="764"/>
      <c r="G14" s="764"/>
      <c r="H14" s="764"/>
      <c r="I14" s="764"/>
      <c r="J14" s="764"/>
      <c r="K14" s="768"/>
      <c r="L14" s="764"/>
      <c r="M14" s="764"/>
      <c r="N14" s="764"/>
      <c r="O14" s="764"/>
      <c r="P14" s="766"/>
    </row>
    <row r="15" spans="1:16" s="221" customFormat="1" ht="12.75" customHeight="1" thickBot="1">
      <c r="A15" s="222" t="s">
        <v>105</v>
      </c>
      <c r="B15" s="223" t="s">
        <v>106</v>
      </c>
      <c r="C15" s="223" t="s">
        <v>107</v>
      </c>
      <c r="D15" s="223" t="s">
        <v>108</v>
      </c>
      <c r="E15" s="223" t="s">
        <v>109</v>
      </c>
      <c r="F15" s="223" t="s">
        <v>110</v>
      </c>
      <c r="G15" s="223" t="s">
        <v>111</v>
      </c>
      <c r="H15" s="223" t="s">
        <v>112</v>
      </c>
      <c r="I15" s="223" t="s">
        <v>113</v>
      </c>
      <c r="J15" s="223" t="s">
        <v>114</v>
      </c>
      <c r="K15" s="224" t="s">
        <v>115</v>
      </c>
      <c r="L15" s="223" t="s">
        <v>116</v>
      </c>
      <c r="M15" s="223" t="s">
        <v>117</v>
      </c>
      <c r="N15" s="223" t="s">
        <v>118</v>
      </c>
      <c r="O15" s="223" t="s">
        <v>119</v>
      </c>
      <c r="P15" s="225" t="s">
        <v>120</v>
      </c>
    </row>
    <row r="16" spans="1:16" s="232" customFormat="1" ht="18" customHeight="1">
      <c r="A16" s="226">
        <v>1</v>
      </c>
      <c r="B16" s="227" t="s">
        <v>888</v>
      </c>
      <c r="C16" s="233" t="s">
        <v>245</v>
      </c>
      <c r="D16" s="227"/>
      <c r="E16" s="227"/>
      <c r="F16" s="183"/>
      <c r="G16" s="183"/>
      <c r="H16" s="183"/>
      <c r="I16" s="183"/>
      <c r="J16" s="183"/>
      <c r="K16" s="230"/>
      <c r="L16" s="183"/>
      <c r="M16" s="183"/>
      <c r="N16" s="183"/>
      <c r="O16" s="183"/>
      <c r="P16" s="231"/>
    </row>
    <row r="17" spans="1:16" s="232" customFormat="1" ht="18" customHeight="1">
      <c r="A17" s="226"/>
      <c r="B17" s="227"/>
      <c r="C17" s="233" t="s">
        <v>246</v>
      </c>
      <c r="D17" s="227" t="s">
        <v>143</v>
      </c>
      <c r="E17" s="227">
        <v>33</v>
      </c>
      <c r="F17" s="183"/>
      <c r="G17" s="183"/>
      <c r="H17" s="183"/>
      <c r="I17" s="229"/>
      <c r="J17" s="183"/>
      <c r="K17" s="230"/>
      <c r="L17" s="183"/>
      <c r="M17" s="183"/>
      <c r="N17" s="183"/>
      <c r="O17" s="183"/>
      <c r="P17" s="231"/>
    </row>
    <row r="18" spans="1:16" s="500" customFormat="1" ht="18" customHeight="1">
      <c r="A18" s="289">
        <v>2</v>
      </c>
      <c r="B18" s="290" t="s">
        <v>888</v>
      </c>
      <c r="C18" s="291" t="s">
        <v>2061</v>
      </c>
      <c r="D18" s="290" t="s">
        <v>1973</v>
      </c>
      <c r="E18" s="324">
        <v>880</v>
      </c>
      <c r="F18" s="292"/>
      <c r="G18" s="292"/>
      <c r="H18" s="183"/>
      <c r="I18" s="293"/>
      <c r="J18" s="292"/>
      <c r="K18" s="294"/>
      <c r="L18" s="292"/>
      <c r="M18" s="292"/>
      <c r="N18" s="292"/>
      <c r="O18" s="292"/>
      <c r="P18" s="295"/>
    </row>
    <row r="19" spans="1:16" s="232" customFormat="1" ht="18" customHeight="1">
      <c r="A19" s="226">
        <v>2</v>
      </c>
      <c r="B19" s="227" t="s">
        <v>247</v>
      </c>
      <c r="C19" s="233" t="s">
        <v>248</v>
      </c>
      <c r="D19" s="227" t="s">
        <v>249</v>
      </c>
      <c r="E19" s="229">
        <v>19</v>
      </c>
      <c r="F19" s="183"/>
      <c r="G19" s="183"/>
      <c r="H19" s="183"/>
      <c r="I19" s="183"/>
      <c r="J19" s="183"/>
      <c r="K19" s="230"/>
      <c r="L19" s="183"/>
      <c r="M19" s="183"/>
      <c r="N19" s="183"/>
      <c r="O19" s="183"/>
      <c r="P19" s="231"/>
    </row>
    <row r="20" spans="1:16" s="232" customFormat="1" ht="18" customHeight="1">
      <c r="A20" s="226">
        <v>5</v>
      </c>
      <c r="B20" s="227" t="s">
        <v>250</v>
      </c>
      <c r="C20" s="233" t="s">
        <v>251</v>
      </c>
      <c r="D20" s="227"/>
      <c r="E20" s="227"/>
      <c r="F20" s="183"/>
      <c r="G20" s="183"/>
      <c r="H20" s="183"/>
      <c r="I20" s="183"/>
      <c r="J20" s="183"/>
      <c r="K20" s="230"/>
      <c r="L20" s="183"/>
      <c r="M20" s="183"/>
      <c r="N20" s="183"/>
      <c r="O20" s="183"/>
      <c r="P20" s="231"/>
    </row>
    <row r="21" spans="1:16" s="232" customFormat="1" ht="18" customHeight="1">
      <c r="A21" s="226"/>
      <c r="B21" s="227"/>
      <c r="C21" s="233" t="s">
        <v>252</v>
      </c>
      <c r="D21" s="227" t="s">
        <v>249</v>
      </c>
      <c r="E21" s="315">
        <v>14.6</v>
      </c>
      <c r="F21" s="183"/>
      <c r="G21" s="183"/>
      <c r="H21" s="183"/>
      <c r="I21" s="183"/>
      <c r="J21" s="183"/>
      <c r="K21" s="230"/>
      <c r="L21" s="183"/>
      <c r="M21" s="183"/>
      <c r="N21" s="183"/>
      <c r="O21" s="183"/>
      <c r="P21" s="231"/>
    </row>
    <row r="22" spans="1:16" s="500" customFormat="1" ht="18" customHeight="1">
      <c r="A22" s="289">
        <v>5</v>
      </c>
      <c r="B22" s="290" t="s">
        <v>253</v>
      </c>
      <c r="C22" s="291" t="s">
        <v>254</v>
      </c>
      <c r="D22" s="290" t="s">
        <v>127</v>
      </c>
      <c r="E22" s="315">
        <v>131.1</v>
      </c>
      <c r="F22" s="292"/>
      <c r="G22" s="292"/>
      <c r="H22" s="292"/>
      <c r="I22" s="292"/>
      <c r="J22" s="292"/>
      <c r="K22" s="294"/>
      <c r="L22" s="292"/>
      <c r="M22" s="292"/>
      <c r="N22" s="292"/>
      <c r="O22" s="292"/>
      <c r="P22" s="295"/>
    </row>
    <row r="23" spans="1:16" s="500" customFormat="1" ht="18" customHeight="1">
      <c r="A23" s="289">
        <v>6</v>
      </c>
      <c r="B23" s="290" t="s">
        <v>888</v>
      </c>
      <c r="C23" s="291" t="s">
        <v>2062</v>
      </c>
      <c r="D23" s="290" t="s">
        <v>144</v>
      </c>
      <c r="E23" s="324">
        <v>136</v>
      </c>
      <c r="F23" s="292"/>
      <c r="G23" s="292"/>
      <c r="H23" s="292"/>
      <c r="I23" s="292"/>
      <c r="J23" s="292"/>
      <c r="K23" s="294"/>
      <c r="L23" s="292"/>
      <c r="M23" s="292"/>
      <c r="N23" s="292"/>
      <c r="O23" s="292"/>
      <c r="P23" s="295"/>
    </row>
    <row r="24" spans="1:16" s="232" customFormat="1" ht="18" customHeight="1">
      <c r="A24" s="226">
        <v>7</v>
      </c>
      <c r="B24" s="227" t="s">
        <v>255</v>
      </c>
      <c r="C24" s="233" t="s">
        <v>256</v>
      </c>
      <c r="D24" s="227" t="s">
        <v>257</v>
      </c>
      <c r="E24" s="315">
        <v>1.81</v>
      </c>
      <c r="F24" s="183"/>
      <c r="G24" s="292"/>
      <c r="H24" s="183"/>
      <c r="I24" s="183"/>
      <c r="J24" s="183"/>
      <c r="K24" s="230"/>
      <c r="L24" s="183"/>
      <c r="M24" s="183"/>
      <c r="N24" s="183"/>
      <c r="O24" s="183"/>
      <c r="P24" s="231"/>
    </row>
    <row r="25" spans="1:16" s="232" customFormat="1" ht="18" customHeight="1">
      <c r="A25" s="226">
        <v>8</v>
      </c>
      <c r="B25" s="227" t="s">
        <v>258</v>
      </c>
      <c r="C25" s="233" t="s">
        <v>259</v>
      </c>
      <c r="D25" s="227" t="s">
        <v>163</v>
      </c>
      <c r="E25" s="324">
        <v>54</v>
      </c>
      <c r="F25" s="183"/>
      <c r="G25" s="183"/>
      <c r="H25" s="183"/>
      <c r="I25" s="183"/>
      <c r="J25" s="183"/>
      <c r="K25" s="230"/>
      <c r="L25" s="183"/>
      <c r="M25" s="183"/>
      <c r="N25" s="183"/>
      <c r="O25" s="183"/>
      <c r="P25" s="231"/>
    </row>
    <row r="26" spans="1:16" s="232" customFormat="1" ht="18" customHeight="1">
      <c r="A26" s="226">
        <v>9</v>
      </c>
      <c r="B26" s="227" t="s">
        <v>128</v>
      </c>
      <c r="C26" s="233" t="s">
        <v>260</v>
      </c>
      <c r="D26" s="227" t="s">
        <v>257</v>
      </c>
      <c r="E26" s="315">
        <v>2.21</v>
      </c>
      <c r="F26" s="183"/>
      <c r="G26" s="183"/>
      <c r="H26" s="183"/>
      <c r="I26" s="183"/>
      <c r="J26" s="183"/>
      <c r="K26" s="230"/>
      <c r="L26" s="183"/>
      <c r="M26" s="183"/>
      <c r="N26" s="183"/>
      <c r="O26" s="183"/>
      <c r="P26" s="231"/>
    </row>
    <row r="27" spans="1:16" s="232" customFormat="1" ht="18" customHeight="1" thickBot="1">
      <c r="A27" s="226">
        <v>10</v>
      </c>
      <c r="B27" s="227" t="s">
        <v>261</v>
      </c>
      <c r="C27" s="233" t="s">
        <v>262</v>
      </c>
      <c r="D27" s="227" t="s">
        <v>163</v>
      </c>
      <c r="E27" s="324">
        <v>306</v>
      </c>
      <c r="F27" s="183"/>
      <c r="G27" s="183"/>
      <c r="H27" s="183"/>
      <c r="I27" s="183"/>
      <c r="J27" s="183"/>
      <c r="K27" s="230"/>
      <c r="L27" s="183"/>
      <c r="M27" s="183"/>
      <c r="N27" s="183"/>
      <c r="O27" s="183"/>
      <c r="P27" s="231"/>
    </row>
    <row r="28" spans="1:32" s="210" customFormat="1" ht="18" customHeight="1" thickBot="1">
      <c r="A28" s="240"/>
      <c r="B28" s="769" t="s">
        <v>141</v>
      </c>
      <c r="C28" s="769"/>
      <c r="D28" s="242" t="s">
        <v>142</v>
      </c>
      <c r="E28" s="243"/>
      <c r="F28" s="244"/>
      <c r="G28" s="244"/>
      <c r="H28" s="244"/>
      <c r="I28" s="244"/>
      <c r="J28" s="244"/>
      <c r="K28" s="244"/>
      <c r="L28" s="244">
        <f>SUM(L16:L27)</f>
        <v>0</v>
      </c>
      <c r="M28" s="245">
        <f>SUM(M16:M27)</f>
        <v>0</v>
      </c>
      <c r="N28" s="244"/>
      <c r="O28" s="244">
        <f>SUM(O16:O27)</f>
        <v>0</v>
      </c>
      <c r="P28" s="256">
        <f>SUM(P16:P27)</f>
        <v>0</v>
      </c>
      <c r="Q28" s="232"/>
      <c r="R28" s="265"/>
      <c r="S28" s="232"/>
      <c r="T28" s="232"/>
      <c r="U28" s="232"/>
      <c r="V28" s="232"/>
      <c r="W28" s="232"/>
      <c r="X28" s="232"/>
      <c r="Y28" s="232"/>
      <c r="Z28" s="232"/>
      <c r="AA28" s="232"/>
      <c r="AB28" s="232"/>
      <c r="AC28" s="232"/>
      <c r="AD28" s="232"/>
      <c r="AE28" s="232"/>
      <c r="AF28" s="232"/>
    </row>
    <row r="29" spans="1:32" s="210" customFormat="1" ht="18" customHeight="1">
      <c r="A29" s="266"/>
      <c r="B29" s="267"/>
      <c r="C29" s="267" t="s">
        <v>263</v>
      </c>
      <c r="D29" s="268" t="s">
        <v>147</v>
      </c>
      <c r="E29" s="269"/>
      <c r="F29" s="267"/>
      <c r="G29" s="267"/>
      <c r="H29" s="267"/>
      <c r="I29" s="267"/>
      <c r="J29" s="267"/>
      <c r="K29" s="267"/>
      <c r="L29" s="268"/>
      <c r="M29" s="270"/>
      <c r="N29" s="270"/>
      <c r="O29" s="270"/>
      <c r="P29" s="271">
        <f>ROUND(P28*0.1,2)</f>
        <v>0</v>
      </c>
      <c r="Q29" s="232"/>
      <c r="R29" s="232"/>
      <c r="S29" s="232"/>
      <c r="T29" s="232"/>
      <c r="U29" s="232"/>
      <c r="V29" s="232"/>
      <c r="W29" s="232"/>
      <c r="X29" s="232"/>
      <c r="Y29" s="232"/>
      <c r="Z29" s="232"/>
      <c r="AA29" s="232"/>
      <c r="AB29" s="232"/>
      <c r="AC29" s="232"/>
      <c r="AD29" s="232"/>
      <c r="AE29" s="232"/>
      <c r="AF29" s="232"/>
    </row>
    <row r="30" spans="1:32" s="210" customFormat="1" ht="18" customHeight="1">
      <c r="A30" s="272"/>
      <c r="B30" s="273"/>
      <c r="C30" s="274" t="s">
        <v>264</v>
      </c>
      <c r="D30" s="275" t="s">
        <v>147</v>
      </c>
      <c r="E30" s="276"/>
      <c r="F30" s="273"/>
      <c r="G30" s="273"/>
      <c r="H30" s="273"/>
      <c r="I30" s="273"/>
      <c r="J30" s="273"/>
      <c r="K30" s="273"/>
      <c r="L30" s="236"/>
      <c r="M30" s="190"/>
      <c r="N30" s="190"/>
      <c r="O30" s="190"/>
      <c r="P30" s="277">
        <f>ROUND(P29*0.03,2)</f>
        <v>0</v>
      </c>
      <c r="Q30" s="232"/>
      <c r="R30" s="232"/>
      <c r="S30" s="232"/>
      <c r="T30" s="232"/>
      <c r="U30" s="232"/>
      <c r="V30" s="232"/>
      <c r="W30" s="232"/>
      <c r="X30" s="232"/>
      <c r="Y30" s="232"/>
      <c r="Z30" s="232"/>
      <c r="AA30" s="232"/>
      <c r="AB30" s="232"/>
      <c r="AC30" s="232"/>
      <c r="AD30" s="232"/>
      <c r="AE30" s="232"/>
      <c r="AF30" s="232"/>
    </row>
    <row r="31" spans="1:32" s="210" customFormat="1" ht="18" customHeight="1">
      <c r="A31" s="278"/>
      <c r="B31" s="279"/>
      <c r="C31" s="279" t="s">
        <v>265</v>
      </c>
      <c r="D31" s="228" t="s">
        <v>147</v>
      </c>
      <c r="E31" s="280"/>
      <c r="F31" s="279"/>
      <c r="G31" s="279"/>
      <c r="H31" s="279"/>
      <c r="I31" s="279"/>
      <c r="J31" s="279"/>
      <c r="K31" s="279"/>
      <c r="L31" s="228"/>
      <c r="M31" s="281"/>
      <c r="N31" s="281"/>
      <c r="O31" s="281"/>
      <c r="P31" s="282">
        <f>ROUND(P28*0.03,2)</f>
        <v>0</v>
      </c>
      <c r="Q31" s="232"/>
      <c r="R31" s="232"/>
      <c r="S31" s="232"/>
      <c r="T31" s="232"/>
      <c r="U31" s="232"/>
      <c r="V31" s="232"/>
      <c r="W31" s="232"/>
      <c r="X31" s="232"/>
      <c r="Y31" s="232"/>
      <c r="Z31" s="232"/>
      <c r="AA31" s="232"/>
      <c r="AB31" s="232"/>
      <c r="AC31" s="232"/>
      <c r="AD31" s="232"/>
      <c r="AE31" s="232"/>
      <c r="AF31" s="232"/>
    </row>
    <row r="32" spans="1:32" s="210" customFormat="1" ht="18" customHeight="1" thickBot="1">
      <c r="A32" s="283"/>
      <c r="B32" s="284"/>
      <c r="C32" s="284" t="s">
        <v>266</v>
      </c>
      <c r="D32" s="285" t="s">
        <v>147</v>
      </c>
      <c r="E32" s="286" t="s">
        <v>267</v>
      </c>
      <c r="F32" s="284"/>
      <c r="G32" s="284"/>
      <c r="H32" s="284"/>
      <c r="I32" s="284"/>
      <c r="J32" s="284"/>
      <c r="K32" s="284"/>
      <c r="L32" s="285"/>
      <c r="M32" s="287"/>
      <c r="N32" s="287"/>
      <c r="O32" s="287"/>
      <c r="P32" s="288">
        <f>ROUND(M28*0.2409,2)</f>
        <v>0</v>
      </c>
      <c r="Q32" s="232"/>
      <c r="R32" s="232"/>
      <c r="S32" s="232"/>
      <c r="T32" s="232"/>
      <c r="U32" s="232"/>
      <c r="V32" s="232"/>
      <c r="W32" s="232"/>
      <c r="X32" s="232"/>
      <c r="Y32" s="232"/>
      <c r="Z32" s="232"/>
      <c r="AA32" s="232"/>
      <c r="AB32" s="232"/>
      <c r="AC32" s="232"/>
      <c r="AD32" s="232"/>
      <c r="AE32" s="232"/>
      <c r="AF32" s="232"/>
    </row>
    <row r="33" spans="1:32" s="210" customFormat="1" ht="18" customHeight="1" thickBot="1">
      <c r="A33" s="250"/>
      <c r="B33" s="251"/>
      <c r="C33" s="241" t="s">
        <v>268</v>
      </c>
      <c r="D33" s="252" t="s">
        <v>142</v>
      </c>
      <c r="E33" s="253"/>
      <c r="F33" s="251"/>
      <c r="G33" s="251"/>
      <c r="H33" s="251"/>
      <c r="I33" s="251"/>
      <c r="J33" s="251"/>
      <c r="K33" s="251"/>
      <c r="L33" s="244"/>
      <c r="M33" s="244"/>
      <c r="N33" s="244"/>
      <c r="O33" s="244"/>
      <c r="P33" s="258">
        <f>P28+P29+P31+P32</f>
        <v>0</v>
      </c>
      <c r="Q33" s="232"/>
      <c r="R33" s="232"/>
      <c r="S33" s="232"/>
      <c r="T33" s="232"/>
      <c r="U33" s="232"/>
      <c r="V33" s="232"/>
      <c r="W33" s="232"/>
      <c r="X33" s="232"/>
      <c r="Y33" s="232"/>
      <c r="Z33" s="232"/>
      <c r="AA33" s="232"/>
      <c r="AB33" s="232"/>
      <c r="AC33" s="232"/>
      <c r="AD33" s="232"/>
      <c r="AE33" s="232"/>
      <c r="AF33" s="232"/>
    </row>
    <row r="34" spans="1:32" s="210" customFormat="1" ht="15" customHeight="1">
      <c r="A34" s="254"/>
      <c r="B34" s="254"/>
      <c r="C34" s="259"/>
      <c r="D34" s="260"/>
      <c r="E34" s="217"/>
      <c r="F34" s="254"/>
      <c r="G34" s="254"/>
      <c r="H34" s="254"/>
      <c r="I34" s="254"/>
      <c r="J34" s="254"/>
      <c r="K34" s="254"/>
      <c r="L34" s="261"/>
      <c r="M34" s="261"/>
      <c r="N34" s="261"/>
      <c r="O34" s="261"/>
      <c r="P34" s="262"/>
      <c r="Q34" s="232"/>
      <c r="R34" s="232"/>
      <c r="S34" s="232"/>
      <c r="T34" s="232"/>
      <c r="U34" s="232"/>
      <c r="V34" s="232"/>
      <c r="W34" s="232"/>
      <c r="X34" s="232"/>
      <c r="Y34" s="232"/>
      <c r="Z34" s="232"/>
      <c r="AA34" s="232"/>
      <c r="AB34" s="232"/>
      <c r="AC34" s="232"/>
      <c r="AD34" s="232"/>
      <c r="AE34" s="232"/>
      <c r="AF34" s="232"/>
    </row>
    <row r="35" spans="1:32" s="210" customFormat="1" ht="15" customHeight="1">
      <c r="A35" s="212"/>
      <c r="B35" s="696" t="s">
        <v>2191</v>
      </c>
      <c r="C35" s="254"/>
      <c r="D35" s="254"/>
      <c r="E35" s="254"/>
      <c r="F35" s="254"/>
      <c r="G35" s="254"/>
      <c r="H35" s="254"/>
      <c r="I35" s="254"/>
      <c r="J35" s="254"/>
      <c r="K35" s="254"/>
      <c r="L35" s="254"/>
      <c r="M35" s="254"/>
      <c r="N35" s="254"/>
      <c r="O35" s="254"/>
      <c r="P35" s="254"/>
      <c r="Q35" s="232"/>
      <c r="R35" s="232"/>
      <c r="S35" s="232"/>
      <c r="T35" s="232"/>
      <c r="U35" s="232"/>
      <c r="V35" s="232"/>
      <c r="W35" s="232"/>
      <c r="X35" s="232"/>
      <c r="Y35" s="232"/>
      <c r="Z35" s="232"/>
      <c r="AA35" s="232"/>
      <c r="AB35" s="232"/>
      <c r="AC35" s="232"/>
      <c r="AD35" s="232"/>
      <c r="AE35" s="232"/>
      <c r="AF35" s="232"/>
    </row>
    <row r="36" spans="1:32" s="210" customFormat="1" ht="13.5" customHeight="1">
      <c r="A36" s="212"/>
      <c r="B36" s="255"/>
      <c r="C36" s="255"/>
      <c r="D36" s="212"/>
      <c r="E36" s="212"/>
      <c r="F36" s="212"/>
      <c r="G36" s="212"/>
      <c r="H36" s="212"/>
      <c r="I36" s="212"/>
      <c r="J36" s="212"/>
      <c r="K36" s="212"/>
      <c r="L36" s="212"/>
      <c r="M36" s="212"/>
      <c r="N36" s="212"/>
      <c r="O36" s="212"/>
      <c r="P36" s="212"/>
      <c r="Q36" s="232"/>
      <c r="R36" s="232"/>
      <c r="S36" s="232"/>
      <c r="T36" s="232"/>
      <c r="U36" s="232"/>
      <c r="V36" s="232"/>
      <c r="W36" s="232"/>
      <c r="X36" s="232"/>
      <c r="Y36" s="232"/>
      <c r="Z36" s="232"/>
      <c r="AA36" s="232"/>
      <c r="AB36" s="232"/>
      <c r="AC36" s="232"/>
      <c r="AD36" s="232"/>
      <c r="AE36" s="232"/>
      <c r="AF36" s="232"/>
    </row>
    <row r="37" spans="1:32" s="210" customFormat="1" ht="15" customHeight="1">
      <c r="A37" s="212"/>
      <c r="B37" s="255" t="s">
        <v>1517</v>
      </c>
      <c r="C37" s="255"/>
      <c r="D37" s="212"/>
      <c r="E37" s="212"/>
      <c r="F37" s="212"/>
      <c r="G37" s="212"/>
      <c r="H37" s="212"/>
      <c r="I37" s="212"/>
      <c r="J37" s="212"/>
      <c r="K37" s="212"/>
      <c r="L37" s="212"/>
      <c r="M37" s="212"/>
      <c r="N37" s="212"/>
      <c r="O37" s="212"/>
      <c r="P37" s="212"/>
      <c r="Q37" s="232"/>
      <c r="R37" s="232"/>
      <c r="S37" s="232"/>
      <c r="T37" s="232"/>
      <c r="U37" s="232"/>
      <c r="V37" s="232"/>
      <c r="W37" s="232"/>
      <c r="X37" s="232"/>
      <c r="Y37" s="232"/>
      <c r="Z37" s="232"/>
      <c r="AA37" s="232"/>
      <c r="AB37" s="232"/>
      <c r="AC37" s="232"/>
      <c r="AD37" s="232"/>
      <c r="AE37" s="232"/>
      <c r="AF37" s="232"/>
    </row>
    <row r="38" spans="1:32" s="210" customFormat="1" ht="18" customHeight="1">
      <c r="A38" s="254"/>
      <c r="B38" s="254"/>
      <c r="C38" s="259"/>
      <c r="D38" s="260"/>
      <c r="E38" s="217"/>
      <c r="F38" s="254"/>
      <c r="G38" s="254"/>
      <c r="H38" s="254"/>
      <c r="I38" s="254"/>
      <c r="J38" s="254"/>
      <c r="K38" s="254"/>
      <c r="L38" s="261"/>
      <c r="M38" s="261"/>
      <c r="N38" s="261"/>
      <c r="O38" s="261"/>
      <c r="P38" s="262"/>
      <c r="Q38" s="232"/>
      <c r="R38" s="232"/>
      <c r="S38" s="232"/>
      <c r="T38" s="232"/>
      <c r="U38" s="232"/>
      <c r="V38" s="232"/>
      <c r="W38" s="232"/>
      <c r="X38" s="232"/>
      <c r="Y38" s="232"/>
      <c r="Z38" s="232"/>
      <c r="AA38" s="232"/>
      <c r="AB38" s="232"/>
      <c r="AC38" s="232"/>
      <c r="AD38" s="232"/>
      <c r="AE38" s="232"/>
      <c r="AF38" s="232"/>
    </row>
    <row r="39" spans="1:32" s="210" customFormat="1" ht="18" customHeight="1">
      <c r="A39" s="254"/>
      <c r="B39" s="254"/>
      <c r="C39" s="259"/>
      <c r="D39" s="260"/>
      <c r="E39" s="217"/>
      <c r="F39" s="254"/>
      <c r="G39" s="254"/>
      <c r="H39" s="254"/>
      <c r="I39" s="254"/>
      <c r="J39" s="254"/>
      <c r="K39" s="254"/>
      <c r="L39" s="261"/>
      <c r="M39" s="261"/>
      <c r="N39" s="261"/>
      <c r="O39" s="261"/>
      <c r="P39" s="262"/>
      <c r="Q39" s="232"/>
      <c r="R39" s="232"/>
      <c r="S39" s="232"/>
      <c r="T39" s="232"/>
      <c r="U39" s="232"/>
      <c r="V39" s="232"/>
      <c r="W39" s="232"/>
      <c r="X39" s="232"/>
      <c r="Y39" s="232"/>
      <c r="Z39" s="232"/>
      <c r="AA39" s="232"/>
      <c r="AB39" s="232"/>
      <c r="AC39" s="232"/>
      <c r="AD39" s="232"/>
      <c r="AE39" s="232"/>
      <c r="AF39" s="232"/>
    </row>
    <row r="40" spans="1:32" s="210" customFormat="1" ht="18" customHeight="1">
      <c r="A40" s="212"/>
      <c r="B40" s="254"/>
      <c r="C40" s="254"/>
      <c r="D40" s="254"/>
      <c r="E40" s="254"/>
      <c r="F40" s="254"/>
      <c r="G40" s="254"/>
      <c r="H40" s="254"/>
      <c r="I40" s="254"/>
      <c r="J40" s="254"/>
      <c r="K40" s="254"/>
      <c r="L40" s="254"/>
      <c r="M40" s="254"/>
      <c r="N40" s="254"/>
      <c r="O40" s="254"/>
      <c r="P40" s="254"/>
      <c r="Q40" s="232"/>
      <c r="R40" s="232"/>
      <c r="S40" s="232"/>
      <c r="T40" s="232"/>
      <c r="U40" s="232"/>
      <c r="V40" s="232"/>
      <c r="W40" s="232"/>
      <c r="X40" s="232"/>
      <c r="Y40" s="232"/>
      <c r="Z40" s="232"/>
      <c r="AA40" s="232"/>
      <c r="AB40" s="232"/>
      <c r="AC40" s="232"/>
      <c r="AD40" s="232"/>
      <c r="AE40" s="232"/>
      <c r="AF40" s="232"/>
    </row>
    <row r="41" spans="1:32" s="210" customFormat="1" ht="15">
      <c r="A41" s="212"/>
      <c r="B41" s="212"/>
      <c r="C41" s="212"/>
      <c r="D41" s="212"/>
      <c r="E41" s="212"/>
      <c r="F41" s="212"/>
      <c r="G41" s="212"/>
      <c r="H41" s="212"/>
      <c r="I41" s="212"/>
      <c r="J41" s="212"/>
      <c r="K41" s="212"/>
      <c r="L41" s="212"/>
      <c r="M41" s="212"/>
      <c r="N41" s="212"/>
      <c r="O41" s="212"/>
      <c r="P41" s="212"/>
      <c r="Q41" s="232"/>
      <c r="R41" s="232"/>
      <c r="S41" s="232"/>
      <c r="T41" s="232"/>
      <c r="U41" s="232"/>
      <c r="V41" s="232"/>
      <c r="W41" s="232"/>
      <c r="X41" s="232"/>
      <c r="Y41" s="232"/>
      <c r="Z41" s="232"/>
      <c r="AA41" s="232"/>
      <c r="AB41" s="232"/>
      <c r="AC41" s="232"/>
      <c r="AD41" s="232"/>
      <c r="AE41" s="232"/>
      <c r="AF41" s="232"/>
    </row>
    <row r="42" spans="1:32" s="210" customFormat="1" ht="15">
      <c r="A42" s="212"/>
      <c r="B42" s="212"/>
      <c r="C42" s="212"/>
      <c r="D42" s="212"/>
      <c r="E42" s="212"/>
      <c r="F42" s="212"/>
      <c r="G42" s="212"/>
      <c r="H42" s="212"/>
      <c r="I42" s="212"/>
      <c r="J42" s="212"/>
      <c r="K42" s="212"/>
      <c r="L42" s="212"/>
      <c r="M42" s="212"/>
      <c r="N42" s="212"/>
      <c r="O42" s="212"/>
      <c r="P42" s="212"/>
      <c r="Q42" s="232"/>
      <c r="R42" s="232"/>
      <c r="S42" s="232"/>
      <c r="T42" s="232"/>
      <c r="U42" s="232"/>
      <c r="V42" s="232"/>
      <c r="W42" s="232"/>
      <c r="X42" s="232"/>
      <c r="Y42" s="232"/>
      <c r="Z42" s="232"/>
      <c r="AA42" s="232"/>
      <c r="AB42" s="232"/>
      <c r="AC42" s="232"/>
      <c r="AD42" s="232"/>
      <c r="AE42" s="232"/>
      <c r="AF42" s="232"/>
    </row>
    <row r="43" spans="1:32" s="210" customFormat="1" ht="15">
      <c r="A43" s="212"/>
      <c r="B43" s="212"/>
      <c r="C43" s="212"/>
      <c r="D43" s="212"/>
      <c r="E43" s="212"/>
      <c r="F43" s="212"/>
      <c r="G43" s="212"/>
      <c r="H43" s="212"/>
      <c r="I43" s="212"/>
      <c r="J43" s="212"/>
      <c r="K43" s="212"/>
      <c r="L43" s="212"/>
      <c r="M43" s="212"/>
      <c r="N43" s="212"/>
      <c r="O43" s="212"/>
      <c r="P43" s="212"/>
      <c r="Q43" s="232"/>
      <c r="R43" s="232"/>
      <c r="S43" s="232"/>
      <c r="T43" s="232"/>
      <c r="U43" s="232"/>
      <c r="V43" s="232"/>
      <c r="W43" s="232"/>
      <c r="X43" s="232"/>
      <c r="Y43" s="232"/>
      <c r="Z43" s="232"/>
      <c r="AA43" s="232"/>
      <c r="AB43" s="232"/>
      <c r="AC43" s="232"/>
      <c r="AD43" s="232"/>
      <c r="AE43" s="232"/>
      <c r="AF43" s="232"/>
    </row>
    <row r="44" spans="17:32" s="210" customFormat="1" ht="14.25">
      <c r="Q44" s="232"/>
      <c r="R44" s="232"/>
      <c r="S44" s="232"/>
      <c r="T44" s="232"/>
      <c r="U44" s="232"/>
      <c r="V44" s="232"/>
      <c r="W44" s="232"/>
      <c r="X44" s="232"/>
      <c r="Y44" s="232"/>
      <c r="Z44" s="232"/>
      <c r="AA44" s="232"/>
      <c r="AB44" s="232"/>
      <c r="AC44" s="232"/>
      <c r="AD44" s="232"/>
      <c r="AE44" s="232"/>
      <c r="AF44" s="232"/>
    </row>
    <row r="45" spans="17:32" s="210" customFormat="1" ht="14.25">
      <c r="Q45" s="232"/>
      <c r="R45" s="232"/>
      <c r="S45" s="232"/>
      <c r="T45" s="232"/>
      <c r="U45" s="232"/>
      <c r="V45" s="232"/>
      <c r="W45" s="232"/>
      <c r="X45" s="232"/>
      <c r="Y45" s="232"/>
      <c r="Z45" s="232"/>
      <c r="AA45" s="232"/>
      <c r="AB45" s="232"/>
      <c r="AC45" s="232"/>
      <c r="AD45" s="232"/>
      <c r="AE45" s="232"/>
      <c r="AF45" s="232"/>
    </row>
    <row r="46" spans="17:32" s="210" customFormat="1" ht="14.25">
      <c r="Q46" s="232"/>
      <c r="R46" s="232"/>
      <c r="S46" s="232"/>
      <c r="T46" s="232"/>
      <c r="U46" s="232"/>
      <c r="V46" s="232"/>
      <c r="W46" s="232"/>
      <c r="X46" s="232"/>
      <c r="Y46" s="232"/>
      <c r="Z46" s="232"/>
      <c r="AA46" s="232"/>
      <c r="AB46" s="232"/>
      <c r="AC46" s="232"/>
      <c r="AD46" s="232"/>
      <c r="AE46" s="232"/>
      <c r="AF46" s="232"/>
    </row>
    <row r="47" spans="17:32" s="210" customFormat="1" ht="14.25">
      <c r="Q47" s="232"/>
      <c r="R47" s="232"/>
      <c r="S47" s="232"/>
      <c r="T47" s="232"/>
      <c r="U47" s="232"/>
      <c r="V47" s="232"/>
      <c r="W47" s="232"/>
      <c r="X47" s="232"/>
      <c r="Y47" s="232"/>
      <c r="Z47" s="232"/>
      <c r="AA47" s="232"/>
      <c r="AB47" s="232"/>
      <c r="AC47" s="232"/>
      <c r="AD47" s="232"/>
      <c r="AE47" s="232"/>
      <c r="AF47" s="232"/>
    </row>
    <row r="48" spans="17:32" s="210" customFormat="1" ht="14.25">
      <c r="Q48" s="232"/>
      <c r="R48" s="232"/>
      <c r="S48" s="232"/>
      <c r="T48" s="232"/>
      <c r="U48" s="232"/>
      <c r="V48" s="232"/>
      <c r="W48" s="232"/>
      <c r="X48" s="232"/>
      <c r="Y48" s="232"/>
      <c r="Z48" s="232"/>
      <c r="AA48" s="232"/>
      <c r="AB48" s="232"/>
      <c r="AC48" s="232"/>
      <c r="AD48" s="232"/>
      <c r="AE48" s="232"/>
      <c r="AF48" s="232"/>
    </row>
    <row r="49" spans="17:32" s="210" customFormat="1" ht="14.25">
      <c r="Q49" s="232"/>
      <c r="R49" s="232"/>
      <c r="S49" s="232"/>
      <c r="T49" s="232"/>
      <c r="U49" s="232"/>
      <c r="V49" s="232"/>
      <c r="W49" s="232"/>
      <c r="X49" s="232"/>
      <c r="Y49" s="232"/>
      <c r="Z49" s="232"/>
      <c r="AA49" s="232"/>
      <c r="AB49" s="232"/>
      <c r="AC49" s="232"/>
      <c r="AD49" s="232"/>
      <c r="AE49" s="232"/>
      <c r="AF49" s="232"/>
    </row>
    <row r="50" spans="17:32" s="210" customFormat="1" ht="14.25">
      <c r="Q50" s="232"/>
      <c r="R50" s="232"/>
      <c r="S50" s="232"/>
      <c r="T50" s="232"/>
      <c r="U50" s="232"/>
      <c r="V50" s="232"/>
      <c r="W50" s="232"/>
      <c r="X50" s="232"/>
      <c r="Y50" s="232"/>
      <c r="Z50" s="232"/>
      <c r="AA50" s="232"/>
      <c r="AB50" s="232"/>
      <c r="AC50" s="232"/>
      <c r="AD50" s="232"/>
      <c r="AE50" s="232"/>
      <c r="AF50" s="232"/>
    </row>
    <row r="51" spans="17:32" s="210" customFormat="1" ht="14.25">
      <c r="Q51" s="232"/>
      <c r="R51" s="232"/>
      <c r="S51" s="232"/>
      <c r="T51" s="232"/>
      <c r="U51" s="232"/>
      <c r="V51" s="232"/>
      <c r="W51" s="232"/>
      <c r="X51" s="232"/>
      <c r="Y51" s="232"/>
      <c r="Z51" s="232"/>
      <c r="AA51" s="232"/>
      <c r="AB51" s="232"/>
      <c r="AC51" s="232"/>
      <c r="AD51" s="232"/>
      <c r="AE51" s="232"/>
      <c r="AF51" s="232"/>
    </row>
    <row r="52" spans="17:32" s="210" customFormat="1" ht="14.25">
      <c r="Q52" s="232"/>
      <c r="R52" s="232"/>
      <c r="S52" s="232"/>
      <c r="T52" s="232"/>
      <c r="U52" s="232"/>
      <c r="V52" s="232"/>
      <c r="W52" s="232"/>
      <c r="X52" s="232"/>
      <c r="Y52" s="232"/>
      <c r="Z52" s="232"/>
      <c r="AA52" s="232"/>
      <c r="AB52" s="232"/>
      <c r="AC52" s="232"/>
      <c r="AD52" s="232"/>
      <c r="AE52" s="232"/>
      <c r="AF52" s="232"/>
    </row>
    <row r="53" spans="17:32" s="210" customFormat="1" ht="14.25">
      <c r="Q53" s="232"/>
      <c r="R53" s="232"/>
      <c r="S53" s="232"/>
      <c r="T53" s="232"/>
      <c r="U53" s="232"/>
      <c r="V53" s="232"/>
      <c r="W53" s="232"/>
      <c r="X53" s="232"/>
      <c r="Y53" s="232"/>
      <c r="Z53" s="232"/>
      <c r="AA53" s="232"/>
      <c r="AB53" s="232"/>
      <c r="AC53" s="232"/>
      <c r="AD53" s="232"/>
      <c r="AE53" s="232"/>
      <c r="AF53" s="232"/>
    </row>
    <row r="54" spans="17:32" s="210" customFormat="1" ht="14.25">
      <c r="Q54" s="232"/>
      <c r="R54" s="232"/>
      <c r="S54" s="232"/>
      <c r="T54" s="232"/>
      <c r="U54" s="232"/>
      <c r="V54" s="232"/>
      <c r="W54" s="232"/>
      <c r="X54" s="232"/>
      <c r="Y54" s="232"/>
      <c r="Z54" s="232"/>
      <c r="AA54" s="232"/>
      <c r="AB54" s="232"/>
      <c r="AC54" s="232"/>
      <c r="AD54" s="232"/>
      <c r="AE54" s="232"/>
      <c r="AF54" s="232"/>
    </row>
    <row r="55" spans="17:32" s="210" customFormat="1" ht="14.25">
      <c r="Q55" s="232"/>
      <c r="R55" s="232"/>
      <c r="S55" s="232"/>
      <c r="T55" s="232"/>
      <c r="U55" s="232"/>
      <c r="V55" s="232"/>
      <c r="W55" s="232"/>
      <c r="X55" s="232"/>
      <c r="Y55" s="232"/>
      <c r="Z55" s="232"/>
      <c r="AA55" s="232"/>
      <c r="AB55" s="232"/>
      <c r="AC55" s="232"/>
      <c r="AD55" s="232"/>
      <c r="AE55" s="232"/>
      <c r="AF55" s="232"/>
    </row>
    <row r="56" spans="17:32" s="210" customFormat="1" ht="14.25">
      <c r="Q56" s="232"/>
      <c r="R56" s="232"/>
      <c r="S56" s="232"/>
      <c r="T56" s="232"/>
      <c r="U56" s="232"/>
      <c r="V56" s="232"/>
      <c r="W56" s="232"/>
      <c r="X56" s="232"/>
      <c r="Y56" s="232"/>
      <c r="Z56" s="232"/>
      <c r="AA56" s="232"/>
      <c r="AB56" s="232"/>
      <c r="AC56" s="232"/>
      <c r="AD56" s="232"/>
      <c r="AE56" s="232"/>
      <c r="AF56" s="232"/>
    </row>
    <row r="57" spans="17:32" s="210" customFormat="1" ht="14.25">
      <c r="Q57" s="232"/>
      <c r="R57" s="232"/>
      <c r="S57" s="232"/>
      <c r="T57" s="232"/>
      <c r="U57" s="232"/>
      <c r="V57" s="232"/>
      <c r="W57" s="232"/>
      <c r="X57" s="232"/>
      <c r="Y57" s="232"/>
      <c r="Z57" s="232"/>
      <c r="AA57" s="232"/>
      <c r="AB57" s="232"/>
      <c r="AC57" s="232"/>
      <c r="AD57" s="232"/>
      <c r="AE57" s="232"/>
      <c r="AF57" s="232"/>
    </row>
    <row r="58" spans="17:32" s="210" customFormat="1" ht="14.25">
      <c r="Q58" s="232"/>
      <c r="R58" s="232"/>
      <c r="S58" s="232"/>
      <c r="T58" s="232"/>
      <c r="U58" s="232"/>
      <c r="V58" s="232"/>
      <c r="W58" s="232"/>
      <c r="X58" s="232"/>
      <c r="Y58" s="232"/>
      <c r="Z58" s="232"/>
      <c r="AA58" s="232"/>
      <c r="AB58" s="232"/>
      <c r="AC58" s="232"/>
      <c r="AD58" s="232"/>
      <c r="AE58" s="232"/>
      <c r="AF58" s="232"/>
    </row>
    <row r="59" spans="17:32" s="210" customFormat="1" ht="14.25">
      <c r="Q59" s="232"/>
      <c r="R59" s="232"/>
      <c r="S59" s="232"/>
      <c r="T59" s="232"/>
      <c r="U59" s="232"/>
      <c r="V59" s="232"/>
      <c r="W59" s="232"/>
      <c r="X59" s="232"/>
      <c r="Y59" s="232"/>
      <c r="Z59" s="232"/>
      <c r="AA59" s="232"/>
      <c r="AB59" s="232"/>
      <c r="AC59" s="232"/>
      <c r="AD59" s="232"/>
      <c r="AE59" s="232"/>
      <c r="AF59" s="232"/>
    </row>
    <row r="60" spans="17:32" s="210" customFormat="1" ht="14.25">
      <c r="Q60" s="232"/>
      <c r="R60" s="232"/>
      <c r="S60" s="232"/>
      <c r="T60" s="232"/>
      <c r="U60" s="232"/>
      <c r="V60" s="232"/>
      <c r="W60" s="232"/>
      <c r="X60" s="232"/>
      <c r="Y60" s="232"/>
      <c r="Z60" s="232"/>
      <c r="AA60" s="232"/>
      <c r="AB60" s="232"/>
      <c r="AC60" s="232"/>
      <c r="AD60" s="232"/>
      <c r="AE60" s="232"/>
      <c r="AF60" s="232"/>
    </row>
    <row r="61" spans="17:32" s="210" customFormat="1" ht="14.25">
      <c r="Q61" s="232"/>
      <c r="R61" s="232"/>
      <c r="S61" s="232"/>
      <c r="T61" s="232"/>
      <c r="U61" s="232"/>
      <c r="V61" s="232"/>
      <c r="W61" s="232"/>
      <c r="X61" s="232"/>
      <c r="Y61" s="232"/>
      <c r="Z61" s="232"/>
      <c r="AA61" s="232"/>
      <c r="AB61" s="232"/>
      <c r="AC61" s="232"/>
      <c r="AD61" s="232"/>
      <c r="AE61" s="232"/>
      <c r="AF61" s="232"/>
    </row>
    <row r="62" spans="17:32" s="210" customFormat="1" ht="14.25">
      <c r="Q62" s="232"/>
      <c r="R62" s="232"/>
      <c r="S62" s="232"/>
      <c r="T62" s="232"/>
      <c r="U62" s="232"/>
      <c r="V62" s="232"/>
      <c r="W62" s="232"/>
      <c r="X62" s="232"/>
      <c r="Y62" s="232"/>
      <c r="Z62" s="232"/>
      <c r="AA62" s="232"/>
      <c r="AB62" s="232"/>
      <c r="AC62" s="232"/>
      <c r="AD62" s="232"/>
      <c r="AE62" s="232"/>
      <c r="AF62" s="232"/>
    </row>
    <row r="63" spans="17:32" s="210" customFormat="1" ht="14.25">
      <c r="Q63" s="232"/>
      <c r="R63" s="232"/>
      <c r="S63" s="232"/>
      <c r="T63" s="232"/>
      <c r="U63" s="232"/>
      <c r="V63" s="232"/>
      <c r="W63" s="232"/>
      <c r="X63" s="232"/>
      <c r="Y63" s="232"/>
      <c r="Z63" s="232"/>
      <c r="AA63" s="232"/>
      <c r="AB63" s="232"/>
      <c r="AC63" s="232"/>
      <c r="AD63" s="232"/>
      <c r="AE63" s="232"/>
      <c r="AF63" s="232"/>
    </row>
    <row r="64" spans="17:32" s="210" customFormat="1" ht="14.25">
      <c r="Q64" s="232"/>
      <c r="R64" s="232"/>
      <c r="S64" s="232"/>
      <c r="T64" s="232"/>
      <c r="U64" s="232"/>
      <c r="V64" s="232"/>
      <c r="W64" s="232"/>
      <c r="X64" s="232"/>
      <c r="Y64" s="232"/>
      <c r="Z64" s="232"/>
      <c r="AA64" s="232"/>
      <c r="AB64" s="232"/>
      <c r="AC64" s="232"/>
      <c r="AD64" s="232"/>
      <c r="AE64" s="232"/>
      <c r="AF64" s="232"/>
    </row>
    <row r="65" spans="17:32" s="210" customFormat="1" ht="14.25">
      <c r="Q65" s="232"/>
      <c r="R65" s="232"/>
      <c r="S65" s="232"/>
      <c r="T65" s="232"/>
      <c r="U65" s="232"/>
      <c r="V65" s="232"/>
      <c r="W65" s="232"/>
      <c r="X65" s="232"/>
      <c r="Y65" s="232"/>
      <c r="Z65" s="232"/>
      <c r="AA65" s="232"/>
      <c r="AB65" s="232"/>
      <c r="AC65" s="232"/>
      <c r="AD65" s="232"/>
      <c r="AE65" s="232"/>
      <c r="AF65" s="232"/>
    </row>
    <row r="66" spans="17:32" s="210" customFormat="1" ht="14.25">
      <c r="Q66" s="232"/>
      <c r="R66" s="232"/>
      <c r="S66" s="232"/>
      <c r="T66" s="232"/>
      <c r="U66" s="232"/>
      <c r="V66" s="232"/>
      <c r="W66" s="232"/>
      <c r="X66" s="232"/>
      <c r="Y66" s="232"/>
      <c r="Z66" s="232"/>
      <c r="AA66" s="232"/>
      <c r="AB66" s="232"/>
      <c r="AC66" s="232"/>
      <c r="AD66" s="232"/>
      <c r="AE66" s="232"/>
      <c r="AF66" s="232"/>
    </row>
    <row r="67" spans="17:32" s="210" customFormat="1" ht="14.25">
      <c r="Q67" s="232"/>
      <c r="R67" s="232"/>
      <c r="S67" s="232"/>
      <c r="T67" s="232"/>
      <c r="U67" s="232"/>
      <c r="V67" s="232"/>
      <c r="W67" s="232"/>
      <c r="X67" s="232"/>
      <c r="Y67" s="232"/>
      <c r="Z67" s="232"/>
      <c r="AA67" s="232"/>
      <c r="AB67" s="232"/>
      <c r="AC67" s="232"/>
      <c r="AD67" s="232"/>
      <c r="AE67" s="232"/>
      <c r="AF67" s="232"/>
    </row>
    <row r="68" spans="17:32" s="210" customFormat="1" ht="14.25">
      <c r="Q68" s="232"/>
      <c r="R68" s="232"/>
      <c r="S68" s="232"/>
      <c r="T68" s="232"/>
      <c r="U68" s="232"/>
      <c r="V68" s="232"/>
      <c r="W68" s="232"/>
      <c r="X68" s="232"/>
      <c r="Y68" s="232"/>
      <c r="Z68" s="232"/>
      <c r="AA68" s="232"/>
      <c r="AB68" s="232"/>
      <c r="AC68" s="232"/>
      <c r="AD68" s="232"/>
      <c r="AE68" s="232"/>
      <c r="AF68" s="232"/>
    </row>
    <row r="69" spans="17:32" s="210" customFormat="1" ht="14.25">
      <c r="Q69" s="232"/>
      <c r="R69" s="232"/>
      <c r="S69" s="232"/>
      <c r="T69" s="232"/>
      <c r="U69" s="232"/>
      <c r="V69" s="232"/>
      <c r="W69" s="232"/>
      <c r="X69" s="232"/>
      <c r="Y69" s="232"/>
      <c r="Z69" s="232"/>
      <c r="AA69" s="232"/>
      <c r="AB69" s="232"/>
      <c r="AC69" s="232"/>
      <c r="AD69" s="232"/>
      <c r="AE69" s="232"/>
      <c r="AF69" s="232"/>
    </row>
    <row r="70" spans="17:32" s="210" customFormat="1" ht="14.25">
      <c r="Q70" s="232"/>
      <c r="R70" s="232"/>
      <c r="S70" s="232"/>
      <c r="T70" s="232"/>
      <c r="U70" s="232"/>
      <c r="V70" s="232"/>
      <c r="W70" s="232"/>
      <c r="X70" s="232"/>
      <c r="Y70" s="232"/>
      <c r="Z70" s="232"/>
      <c r="AA70" s="232"/>
      <c r="AB70" s="232"/>
      <c r="AC70" s="232"/>
      <c r="AD70" s="232"/>
      <c r="AE70" s="232"/>
      <c r="AF70" s="232"/>
    </row>
    <row r="71" spans="17:32" ht="12.75">
      <c r="Q71" s="221"/>
      <c r="R71" s="221"/>
      <c r="S71" s="221"/>
      <c r="T71" s="221"/>
      <c r="U71" s="221"/>
      <c r="V71" s="221"/>
      <c r="W71" s="221"/>
      <c r="X71" s="221"/>
      <c r="Y71" s="221"/>
      <c r="Z71" s="221"/>
      <c r="AA71" s="221"/>
      <c r="AB71" s="221"/>
      <c r="AC71" s="221"/>
      <c r="AD71" s="221"/>
      <c r="AE71" s="221"/>
      <c r="AF71" s="221"/>
    </row>
    <row r="72" spans="17:32" ht="12.75">
      <c r="Q72" s="221"/>
      <c r="R72" s="221"/>
      <c r="S72" s="221"/>
      <c r="T72" s="221"/>
      <c r="U72" s="221"/>
      <c r="V72" s="221"/>
      <c r="W72" s="221"/>
      <c r="X72" s="221"/>
      <c r="Y72" s="221"/>
      <c r="Z72" s="221"/>
      <c r="AA72" s="221"/>
      <c r="AB72" s="221"/>
      <c r="AC72" s="221"/>
      <c r="AD72" s="221"/>
      <c r="AE72" s="221"/>
      <c r="AF72" s="221"/>
    </row>
    <row r="73" spans="17:32" ht="12.75">
      <c r="Q73" s="221"/>
      <c r="R73" s="221"/>
      <c r="S73" s="221"/>
      <c r="T73" s="221"/>
      <c r="U73" s="221"/>
      <c r="V73" s="221"/>
      <c r="W73" s="221"/>
      <c r="X73" s="221"/>
      <c r="Y73" s="221"/>
      <c r="Z73" s="221"/>
      <c r="AA73" s="221"/>
      <c r="AB73" s="221"/>
      <c r="AC73" s="221"/>
      <c r="AD73" s="221"/>
      <c r="AE73" s="221"/>
      <c r="AF73" s="221"/>
    </row>
    <row r="74" spans="17:32" ht="12.75">
      <c r="Q74" s="221"/>
      <c r="R74" s="221"/>
      <c r="S74" s="221"/>
      <c r="T74" s="221"/>
      <c r="U74" s="221"/>
      <c r="V74" s="221"/>
      <c r="W74" s="221"/>
      <c r="X74" s="221"/>
      <c r="Y74" s="221"/>
      <c r="Z74" s="221"/>
      <c r="AA74" s="221"/>
      <c r="AB74" s="221"/>
      <c r="AC74" s="221"/>
      <c r="AD74" s="221"/>
      <c r="AE74" s="221"/>
      <c r="AF74" s="221"/>
    </row>
    <row r="75" spans="17:32" ht="12.75">
      <c r="Q75" s="221"/>
      <c r="R75" s="221"/>
      <c r="S75" s="221"/>
      <c r="T75" s="221"/>
      <c r="U75" s="221"/>
      <c r="V75" s="221"/>
      <c r="W75" s="221"/>
      <c r="X75" s="221"/>
      <c r="Y75" s="221"/>
      <c r="Z75" s="221"/>
      <c r="AA75" s="221"/>
      <c r="AB75" s="221"/>
      <c r="AC75" s="221"/>
      <c r="AD75" s="221"/>
      <c r="AE75" s="221"/>
      <c r="AF75" s="221"/>
    </row>
    <row r="76" spans="17:32" ht="12.75">
      <c r="Q76" s="221"/>
      <c r="R76" s="221"/>
      <c r="S76" s="221"/>
      <c r="T76" s="221"/>
      <c r="U76" s="221"/>
      <c r="V76" s="221"/>
      <c r="W76" s="221"/>
      <c r="X76" s="221"/>
      <c r="Y76" s="221"/>
      <c r="Z76" s="221"/>
      <c r="AA76" s="221"/>
      <c r="AB76" s="221"/>
      <c r="AC76" s="221"/>
      <c r="AD76" s="221"/>
      <c r="AE76" s="221"/>
      <c r="AF76" s="221"/>
    </row>
    <row r="77" spans="17:32" ht="12.75">
      <c r="Q77" s="221"/>
      <c r="R77" s="221"/>
      <c r="S77" s="221"/>
      <c r="T77" s="221"/>
      <c r="U77" s="221"/>
      <c r="V77" s="221"/>
      <c r="W77" s="221"/>
      <c r="X77" s="221"/>
      <c r="Y77" s="221"/>
      <c r="Z77" s="221"/>
      <c r="AA77" s="221"/>
      <c r="AB77" s="221"/>
      <c r="AC77" s="221"/>
      <c r="AD77" s="221"/>
      <c r="AE77" s="221"/>
      <c r="AF77" s="221"/>
    </row>
    <row r="78" spans="17:32" ht="12.75">
      <c r="Q78" s="221"/>
      <c r="R78" s="221"/>
      <c r="S78" s="221"/>
      <c r="T78" s="221"/>
      <c r="U78" s="221"/>
      <c r="V78" s="221"/>
      <c r="W78" s="221"/>
      <c r="X78" s="221"/>
      <c r="Y78" s="221"/>
      <c r="Z78" s="221"/>
      <c r="AA78" s="221"/>
      <c r="AB78" s="221"/>
      <c r="AC78" s="221"/>
      <c r="AD78" s="221"/>
      <c r="AE78" s="221"/>
      <c r="AF78" s="221"/>
    </row>
    <row r="79" spans="17:32" ht="12.75">
      <c r="Q79" s="221"/>
      <c r="R79" s="221"/>
      <c r="S79" s="221"/>
      <c r="T79" s="221"/>
      <c r="U79" s="221"/>
      <c r="V79" s="221"/>
      <c r="W79" s="221"/>
      <c r="X79" s="221"/>
      <c r="Y79" s="221"/>
      <c r="Z79" s="221"/>
      <c r="AA79" s="221"/>
      <c r="AB79" s="221"/>
      <c r="AC79" s="221"/>
      <c r="AD79" s="221"/>
      <c r="AE79" s="221"/>
      <c r="AF79" s="221"/>
    </row>
    <row r="80" spans="17:32" ht="12.75">
      <c r="Q80" s="221"/>
      <c r="R80" s="221"/>
      <c r="S80" s="221"/>
      <c r="T80" s="221"/>
      <c r="U80" s="221"/>
      <c r="V80" s="221"/>
      <c r="W80" s="221"/>
      <c r="X80" s="221"/>
      <c r="Y80" s="221"/>
      <c r="Z80" s="221"/>
      <c r="AA80" s="221"/>
      <c r="AB80" s="221"/>
      <c r="AC80" s="221"/>
      <c r="AD80" s="221"/>
      <c r="AE80" s="221"/>
      <c r="AF80" s="221"/>
    </row>
    <row r="81" spans="17:32" ht="12.75">
      <c r="Q81" s="221"/>
      <c r="R81" s="221"/>
      <c r="S81" s="221"/>
      <c r="T81" s="221"/>
      <c r="U81" s="221"/>
      <c r="V81" s="221"/>
      <c r="W81" s="221"/>
      <c r="X81" s="221"/>
      <c r="Y81" s="221"/>
      <c r="Z81" s="221"/>
      <c r="AA81" s="221"/>
      <c r="AB81" s="221"/>
      <c r="AC81" s="221"/>
      <c r="AD81" s="221"/>
      <c r="AE81" s="221"/>
      <c r="AF81" s="221"/>
    </row>
    <row r="82" spans="17:32" ht="12.75">
      <c r="Q82" s="221"/>
      <c r="R82" s="221"/>
      <c r="S82" s="221"/>
      <c r="T82" s="221"/>
      <c r="U82" s="221"/>
      <c r="V82" s="221"/>
      <c r="W82" s="221"/>
      <c r="X82" s="221"/>
      <c r="Y82" s="221"/>
      <c r="Z82" s="221"/>
      <c r="AA82" s="221"/>
      <c r="AB82" s="221"/>
      <c r="AC82" s="221"/>
      <c r="AD82" s="221"/>
      <c r="AE82" s="221"/>
      <c r="AF82" s="221"/>
    </row>
    <row r="83" spans="17:32" ht="12.75">
      <c r="Q83" s="221"/>
      <c r="R83" s="221"/>
      <c r="S83" s="221"/>
      <c r="T83" s="221"/>
      <c r="U83" s="221"/>
      <c r="V83" s="221"/>
      <c r="W83" s="221"/>
      <c r="X83" s="221"/>
      <c r="Y83" s="221"/>
      <c r="Z83" s="221"/>
      <c r="AA83" s="221"/>
      <c r="AB83" s="221"/>
      <c r="AC83" s="221"/>
      <c r="AD83" s="221"/>
      <c r="AE83" s="221"/>
      <c r="AF83" s="221"/>
    </row>
    <row r="84" spans="17:32" ht="12.75">
      <c r="Q84" s="221"/>
      <c r="R84" s="221"/>
      <c r="S84" s="221"/>
      <c r="T84" s="221"/>
      <c r="U84" s="221"/>
      <c r="V84" s="221"/>
      <c r="W84" s="221"/>
      <c r="X84" s="221"/>
      <c r="Y84" s="221"/>
      <c r="Z84" s="221"/>
      <c r="AA84" s="221"/>
      <c r="AB84" s="221"/>
      <c r="AC84" s="221"/>
      <c r="AD84" s="221"/>
      <c r="AE84" s="221"/>
      <c r="AF84" s="221"/>
    </row>
    <row r="85" spans="17:32" ht="12.75">
      <c r="Q85" s="221"/>
      <c r="R85" s="221"/>
      <c r="S85" s="221"/>
      <c r="T85" s="221"/>
      <c r="U85" s="221"/>
      <c r="V85" s="221"/>
      <c r="W85" s="221"/>
      <c r="X85" s="221"/>
      <c r="Y85" s="221"/>
      <c r="Z85" s="221"/>
      <c r="AA85" s="221"/>
      <c r="AB85" s="221"/>
      <c r="AC85" s="221"/>
      <c r="AD85" s="221"/>
      <c r="AE85" s="221"/>
      <c r="AF85" s="221"/>
    </row>
    <row r="86" spans="17:32" ht="12.75">
      <c r="Q86" s="221"/>
      <c r="R86" s="221"/>
      <c r="S86" s="221"/>
      <c r="T86" s="221"/>
      <c r="U86" s="221"/>
      <c r="V86" s="221"/>
      <c r="W86" s="221"/>
      <c r="X86" s="221"/>
      <c r="Y86" s="221"/>
      <c r="Z86" s="221"/>
      <c r="AA86" s="221"/>
      <c r="AB86" s="221"/>
      <c r="AC86" s="221"/>
      <c r="AD86" s="221"/>
      <c r="AE86" s="221"/>
      <c r="AF86" s="221"/>
    </row>
    <row r="87" spans="17:32" ht="12.75">
      <c r="Q87" s="221"/>
      <c r="R87" s="221"/>
      <c r="S87" s="221"/>
      <c r="T87" s="221"/>
      <c r="U87" s="221"/>
      <c r="V87" s="221"/>
      <c r="W87" s="221"/>
      <c r="X87" s="221"/>
      <c r="Y87" s="221"/>
      <c r="Z87" s="221"/>
      <c r="AA87" s="221"/>
      <c r="AB87" s="221"/>
      <c r="AC87" s="221"/>
      <c r="AD87" s="221"/>
      <c r="AE87" s="221"/>
      <c r="AF87" s="221"/>
    </row>
    <row r="88" spans="17:32" ht="12.75">
      <c r="Q88" s="221"/>
      <c r="R88" s="221"/>
      <c r="S88" s="221"/>
      <c r="T88" s="221"/>
      <c r="U88" s="221"/>
      <c r="V88" s="221"/>
      <c r="W88" s="221"/>
      <c r="X88" s="221"/>
      <c r="Y88" s="221"/>
      <c r="Z88" s="221"/>
      <c r="AA88" s="221"/>
      <c r="AB88" s="221"/>
      <c r="AC88" s="221"/>
      <c r="AD88" s="221"/>
      <c r="AE88" s="221"/>
      <c r="AF88" s="221"/>
    </row>
    <row r="89" spans="17:32" ht="12.75">
      <c r="Q89" s="221"/>
      <c r="R89" s="221"/>
      <c r="S89" s="221"/>
      <c r="T89" s="221"/>
      <c r="U89" s="221"/>
      <c r="V89" s="221"/>
      <c r="W89" s="221"/>
      <c r="X89" s="221"/>
      <c r="Y89" s="221"/>
      <c r="Z89" s="221"/>
      <c r="AA89" s="221"/>
      <c r="AB89" s="221"/>
      <c r="AC89" s="221"/>
      <c r="AD89" s="221"/>
      <c r="AE89" s="221"/>
      <c r="AF89" s="221"/>
    </row>
    <row r="90" spans="17:32" ht="12.75">
      <c r="Q90" s="221"/>
      <c r="R90" s="221"/>
      <c r="S90" s="221"/>
      <c r="T90" s="221"/>
      <c r="U90" s="221"/>
      <c r="V90" s="221"/>
      <c r="W90" s="221"/>
      <c r="X90" s="221"/>
      <c r="Y90" s="221"/>
      <c r="Z90" s="221"/>
      <c r="AA90" s="221"/>
      <c r="AB90" s="221"/>
      <c r="AC90" s="221"/>
      <c r="AD90" s="221"/>
      <c r="AE90" s="221"/>
      <c r="AF90" s="221"/>
    </row>
    <row r="91" spans="17:32" ht="12.75">
      <c r="Q91" s="221"/>
      <c r="R91" s="221"/>
      <c r="S91" s="221"/>
      <c r="T91" s="221"/>
      <c r="U91" s="221"/>
      <c r="V91" s="221"/>
      <c r="W91" s="221"/>
      <c r="X91" s="221"/>
      <c r="Y91" s="221"/>
      <c r="Z91" s="221"/>
      <c r="AA91" s="221"/>
      <c r="AB91" s="221"/>
      <c r="AC91" s="221"/>
      <c r="AD91" s="221"/>
      <c r="AE91" s="221"/>
      <c r="AF91" s="221"/>
    </row>
    <row r="92" spans="17:32" ht="12.75">
      <c r="Q92" s="221"/>
      <c r="R92" s="221"/>
      <c r="S92" s="221"/>
      <c r="T92" s="221"/>
      <c r="U92" s="221"/>
      <c r="V92" s="221"/>
      <c r="W92" s="221"/>
      <c r="X92" s="221"/>
      <c r="Y92" s="221"/>
      <c r="Z92" s="221"/>
      <c r="AA92" s="221"/>
      <c r="AB92" s="221"/>
      <c r="AC92" s="221"/>
      <c r="AD92" s="221"/>
      <c r="AE92" s="221"/>
      <c r="AF92" s="221"/>
    </row>
    <row r="93" spans="17:32" ht="12.75">
      <c r="Q93" s="221"/>
      <c r="R93" s="221"/>
      <c r="S93" s="221"/>
      <c r="T93" s="221"/>
      <c r="U93" s="221"/>
      <c r="V93" s="221"/>
      <c r="W93" s="221"/>
      <c r="X93" s="221"/>
      <c r="Y93" s="221"/>
      <c r="Z93" s="221"/>
      <c r="AA93" s="221"/>
      <c r="AB93" s="221"/>
      <c r="AC93" s="221"/>
      <c r="AD93" s="221"/>
      <c r="AE93" s="221"/>
      <c r="AF93" s="221"/>
    </row>
    <row r="94" spans="17:32" ht="12.75">
      <c r="Q94" s="221"/>
      <c r="R94" s="221"/>
      <c r="S94" s="221"/>
      <c r="T94" s="221"/>
      <c r="U94" s="221"/>
      <c r="V94" s="221"/>
      <c r="W94" s="221"/>
      <c r="X94" s="221"/>
      <c r="Y94" s="221"/>
      <c r="Z94" s="221"/>
      <c r="AA94" s="221"/>
      <c r="AB94" s="221"/>
      <c r="AC94" s="221"/>
      <c r="AD94" s="221"/>
      <c r="AE94" s="221"/>
      <c r="AF94" s="221"/>
    </row>
    <row r="95" spans="17:32" ht="12.75">
      <c r="Q95" s="221"/>
      <c r="R95" s="221"/>
      <c r="S95" s="221"/>
      <c r="T95" s="221"/>
      <c r="U95" s="221"/>
      <c r="V95" s="221"/>
      <c r="W95" s="221"/>
      <c r="X95" s="221"/>
      <c r="Y95" s="221"/>
      <c r="Z95" s="221"/>
      <c r="AA95" s="221"/>
      <c r="AB95" s="221"/>
      <c r="AC95" s="221"/>
      <c r="AD95" s="221"/>
      <c r="AE95" s="221"/>
      <c r="AF95" s="221"/>
    </row>
    <row r="96" spans="17:32" ht="12.75">
      <c r="Q96" s="221"/>
      <c r="R96" s="221"/>
      <c r="S96" s="221"/>
      <c r="T96" s="221"/>
      <c r="U96" s="221"/>
      <c r="V96" s="221"/>
      <c r="W96" s="221"/>
      <c r="X96" s="221"/>
      <c r="Y96" s="221"/>
      <c r="Z96" s="221"/>
      <c r="AA96" s="221"/>
      <c r="AB96" s="221"/>
      <c r="AC96" s="221"/>
      <c r="AD96" s="221"/>
      <c r="AE96" s="221"/>
      <c r="AF96" s="221"/>
    </row>
    <row r="97" spans="17:32" ht="12.75">
      <c r="Q97" s="221"/>
      <c r="R97" s="221"/>
      <c r="S97" s="221"/>
      <c r="T97" s="221"/>
      <c r="U97" s="221"/>
      <c r="V97" s="221"/>
      <c r="W97" s="221"/>
      <c r="X97" s="221"/>
      <c r="Y97" s="221"/>
      <c r="Z97" s="221"/>
      <c r="AA97" s="221"/>
      <c r="AB97" s="221"/>
      <c r="AC97" s="221"/>
      <c r="AD97" s="221"/>
      <c r="AE97" s="221"/>
      <c r="AF97" s="221"/>
    </row>
    <row r="98" spans="17:32" ht="12.75">
      <c r="Q98" s="221"/>
      <c r="R98" s="221"/>
      <c r="S98" s="221"/>
      <c r="T98" s="221"/>
      <c r="U98" s="221"/>
      <c r="V98" s="221"/>
      <c r="W98" s="221"/>
      <c r="X98" s="221"/>
      <c r="Y98" s="221"/>
      <c r="Z98" s="221"/>
      <c r="AA98" s="221"/>
      <c r="AB98" s="221"/>
      <c r="AC98" s="221"/>
      <c r="AD98" s="221"/>
      <c r="AE98" s="221"/>
      <c r="AF98" s="221"/>
    </row>
    <row r="99" spans="17:32" ht="12.75">
      <c r="Q99" s="221"/>
      <c r="R99" s="221"/>
      <c r="S99" s="221"/>
      <c r="T99" s="221"/>
      <c r="U99" s="221"/>
      <c r="V99" s="221"/>
      <c r="W99" s="221"/>
      <c r="X99" s="221"/>
      <c r="Y99" s="221"/>
      <c r="Z99" s="221"/>
      <c r="AA99" s="221"/>
      <c r="AB99" s="221"/>
      <c r="AC99" s="221"/>
      <c r="AD99" s="221"/>
      <c r="AE99" s="221"/>
      <c r="AF99" s="221"/>
    </row>
    <row r="100" spans="17:32" ht="12.75">
      <c r="Q100" s="221"/>
      <c r="R100" s="221"/>
      <c r="S100" s="221"/>
      <c r="T100" s="221"/>
      <c r="U100" s="221"/>
      <c r="V100" s="221"/>
      <c r="W100" s="221"/>
      <c r="X100" s="221"/>
      <c r="Y100" s="221"/>
      <c r="Z100" s="221"/>
      <c r="AA100" s="221"/>
      <c r="AB100" s="221"/>
      <c r="AC100" s="221"/>
      <c r="AD100" s="221"/>
      <c r="AE100" s="221"/>
      <c r="AF100" s="221"/>
    </row>
    <row r="101" spans="17:32" ht="12.75">
      <c r="Q101" s="221"/>
      <c r="R101" s="221"/>
      <c r="S101" s="221"/>
      <c r="T101" s="221"/>
      <c r="U101" s="221"/>
      <c r="V101" s="221"/>
      <c r="W101" s="221"/>
      <c r="X101" s="221"/>
      <c r="Y101" s="221"/>
      <c r="Z101" s="221"/>
      <c r="AA101" s="221"/>
      <c r="AB101" s="221"/>
      <c r="AC101" s="221"/>
      <c r="AD101" s="221"/>
      <c r="AE101" s="221"/>
      <c r="AF101" s="221"/>
    </row>
    <row r="102" spans="17:32" ht="12.75">
      <c r="Q102" s="221"/>
      <c r="R102" s="221"/>
      <c r="S102" s="221"/>
      <c r="T102" s="221"/>
      <c r="U102" s="221"/>
      <c r="V102" s="221"/>
      <c r="W102" s="221"/>
      <c r="X102" s="221"/>
      <c r="Y102" s="221"/>
      <c r="Z102" s="221"/>
      <c r="AA102" s="221"/>
      <c r="AB102" s="221"/>
      <c r="AC102" s="221"/>
      <c r="AD102" s="221"/>
      <c r="AE102" s="221"/>
      <c r="AF102" s="221"/>
    </row>
    <row r="103" spans="17:32" ht="12.75">
      <c r="Q103" s="221"/>
      <c r="R103" s="221"/>
      <c r="S103" s="221"/>
      <c r="T103" s="221"/>
      <c r="U103" s="221"/>
      <c r="V103" s="221"/>
      <c r="W103" s="221"/>
      <c r="X103" s="221"/>
      <c r="Y103" s="221"/>
      <c r="Z103" s="221"/>
      <c r="AA103" s="221"/>
      <c r="AB103" s="221"/>
      <c r="AC103" s="221"/>
      <c r="AD103" s="221"/>
      <c r="AE103" s="221"/>
      <c r="AF103" s="221"/>
    </row>
    <row r="104" spans="17:32" ht="12.75">
      <c r="Q104" s="221"/>
      <c r="R104" s="221"/>
      <c r="S104" s="221"/>
      <c r="T104" s="221"/>
      <c r="U104" s="221"/>
      <c r="V104" s="221"/>
      <c r="W104" s="221"/>
      <c r="X104" s="221"/>
      <c r="Y104" s="221"/>
      <c r="Z104" s="221"/>
      <c r="AA104" s="221"/>
      <c r="AB104" s="221"/>
      <c r="AC104" s="221"/>
      <c r="AD104" s="221"/>
      <c r="AE104" s="221"/>
      <c r="AF104" s="221"/>
    </row>
    <row r="105" spans="17:32" ht="12.75">
      <c r="Q105" s="221"/>
      <c r="R105" s="221"/>
      <c r="S105" s="221"/>
      <c r="T105" s="221"/>
      <c r="U105" s="221"/>
      <c r="V105" s="221"/>
      <c r="W105" s="221"/>
      <c r="X105" s="221"/>
      <c r="Y105" s="221"/>
      <c r="Z105" s="221"/>
      <c r="AA105" s="221"/>
      <c r="AB105" s="221"/>
      <c r="AC105" s="221"/>
      <c r="AD105" s="221"/>
      <c r="AE105" s="221"/>
      <c r="AF105" s="221"/>
    </row>
    <row r="106" spans="17:32" ht="12.75">
      <c r="Q106" s="221"/>
      <c r="R106" s="221"/>
      <c r="S106" s="221"/>
      <c r="T106" s="221"/>
      <c r="U106" s="221"/>
      <c r="V106" s="221"/>
      <c r="W106" s="221"/>
      <c r="X106" s="221"/>
      <c r="Y106" s="221"/>
      <c r="Z106" s="221"/>
      <c r="AA106" s="221"/>
      <c r="AB106" s="221"/>
      <c r="AC106" s="221"/>
      <c r="AD106" s="221"/>
      <c r="AE106" s="221"/>
      <c r="AF106" s="221"/>
    </row>
    <row r="107" spans="17:32" ht="12.75">
      <c r="Q107" s="221"/>
      <c r="R107" s="221"/>
      <c r="S107" s="221"/>
      <c r="T107" s="221"/>
      <c r="U107" s="221"/>
      <c r="V107" s="221"/>
      <c r="W107" s="221"/>
      <c r="X107" s="221"/>
      <c r="Y107" s="221"/>
      <c r="Z107" s="221"/>
      <c r="AA107" s="221"/>
      <c r="AB107" s="221"/>
      <c r="AC107" s="221"/>
      <c r="AD107" s="221"/>
      <c r="AE107" s="221"/>
      <c r="AF107" s="221"/>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row r="205" spans="17:32" ht="12.75">
      <c r="Q205" s="221"/>
      <c r="R205" s="221"/>
      <c r="S205" s="221"/>
      <c r="T205" s="221"/>
      <c r="U205" s="221"/>
      <c r="V205" s="221"/>
      <c r="W205" s="221"/>
      <c r="X205" s="221"/>
      <c r="Y205" s="221"/>
      <c r="Z205" s="221"/>
      <c r="AA205" s="221"/>
      <c r="AB205" s="221"/>
      <c r="AC205" s="221"/>
      <c r="AD205" s="221"/>
      <c r="AE205" s="221"/>
      <c r="AF205" s="221"/>
    </row>
    <row r="206" spans="17:32" ht="12.75">
      <c r="Q206" s="221"/>
      <c r="R206" s="221"/>
      <c r="S206" s="221"/>
      <c r="T206" s="221"/>
      <c r="U206" s="221"/>
      <c r="V206" s="221"/>
      <c r="W206" s="221"/>
      <c r="X206" s="221"/>
      <c r="Y206" s="221"/>
      <c r="Z206" s="221"/>
      <c r="AA206" s="221"/>
      <c r="AB206" s="221"/>
      <c r="AC206" s="221"/>
      <c r="AD206" s="221"/>
      <c r="AE206" s="221"/>
      <c r="AF206" s="221"/>
    </row>
    <row r="207" spans="17:32" ht="12.75">
      <c r="Q207" s="221"/>
      <c r="R207" s="221"/>
      <c r="S207" s="221"/>
      <c r="T207" s="221"/>
      <c r="U207" s="221"/>
      <c r="V207" s="221"/>
      <c r="W207" s="221"/>
      <c r="X207" s="221"/>
      <c r="Y207" s="221"/>
      <c r="Z207" s="221"/>
      <c r="AA207" s="221"/>
      <c r="AB207" s="221"/>
      <c r="AC207" s="221"/>
      <c r="AD207" s="221"/>
      <c r="AE207" s="221"/>
      <c r="AF207" s="221"/>
    </row>
    <row r="208" spans="17:32" ht="12.75">
      <c r="Q208" s="221"/>
      <c r="R208" s="221"/>
      <c r="S208" s="221"/>
      <c r="T208" s="221"/>
      <c r="U208" s="221"/>
      <c r="V208" s="221"/>
      <c r="W208" s="221"/>
      <c r="X208" s="221"/>
      <c r="Y208" s="221"/>
      <c r="Z208" s="221"/>
      <c r="AA208" s="221"/>
      <c r="AB208" s="221"/>
      <c r="AC208" s="221"/>
      <c r="AD208" s="221"/>
      <c r="AE208" s="221"/>
      <c r="AF208" s="221"/>
    </row>
    <row r="209" spans="17:32" ht="12.75">
      <c r="Q209" s="221"/>
      <c r="R209" s="221"/>
      <c r="S209" s="221"/>
      <c r="T209" s="221"/>
      <c r="U209" s="221"/>
      <c r="V209" s="221"/>
      <c r="W209" s="221"/>
      <c r="X209" s="221"/>
      <c r="Y209" s="221"/>
      <c r="Z209" s="221"/>
      <c r="AA209" s="221"/>
      <c r="AB209" s="221"/>
      <c r="AC209" s="221"/>
      <c r="AD209" s="221"/>
      <c r="AE209" s="221"/>
      <c r="AF209" s="221"/>
    </row>
    <row r="210" spans="17:32" ht="12.75">
      <c r="Q210" s="221"/>
      <c r="R210" s="221"/>
      <c r="S210" s="221"/>
      <c r="T210" s="221"/>
      <c r="U210" s="221"/>
      <c r="V210" s="221"/>
      <c r="W210" s="221"/>
      <c r="X210" s="221"/>
      <c r="Y210" s="221"/>
      <c r="Z210" s="221"/>
      <c r="AA210" s="221"/>
      <c r="AB210" s="221"/>
      <c r="AC210" s="221"/>
      <c r="AD210" s="221"/>
      <c r="AE210" s="221"/>
      <c r="AF210" s="221"/>
    </row>
    <row r="211" spans="17:32" ht="12.75">
      <c r="Q211" s="221"/>
      <c r="R211" s="221"/>
      <c r="S211" s="221"/>
      <c r="T211" s="221"/>
      <c r="U211" s="221"/>
      <c r="V211" s="221"/>
      <c r="W211" s="221"/>
      <c r="X211" s="221"/>
      <c r="Y211" s="221"/>
      <c r="Z211" s="221"/>
      <c r="AA211" s="221"/>
      <c r="AB211" s="221"/>
      <c r="AC211" s="221"/>
      <c r="AD211" s="221"/>
      <c r="AE211" s="221"/>
      <c r="AF211" s="221"/>
    </row>
    <row r="212" spans="17:32" ht="12.75">
      <c r="Q212" s="221"/>
      <c r="R212" s="221"/>
      <c r="S212" s="221"/>
      <c r="T212" s="221"/>
      <c r="U212" s="221"/>
      <c r="V212" s="221"/>
      <c r="W212" s="221"/>
      <c r="X212" s="221"/>
      <c r="Y212" s="221"/>
      <c r="Z212" s="221"/>
      <c r="AA212" s="221"/>
      <c r="AB212" s="221"/>
      <c r="AC212" s="221"/>
      <c r="AD212" s="221"/>
      <c r="AE212" s="221"/>
      <c r="AF212" s="221"/>
    </row>
    <row r="213" spans="17:32" ht="12.75">
      <c r="Q213" s="221"/>
      <c r="R213" s="221"/>
      <c r="S213" s="221"/>
      <c r="T213" s="221"/>
      <c r="U213" s="221"/>
      <c r="V213" s="221"/>
      <c r="W213" s="221"/>
      <c r="X213" s="221"/>
      <c r="Y213" s="221"/>
      <c r="Z213" s="221"/>
      <c r="AA213" s="221"/>
      <c r="AB213" s="221"/>
      <c r="AC213" s="221"/>
      <c r="AD213" s="221"/>
      <c r="AE213" s="221"/>
      <c r="AF213" s="221"/>
    </row>
  </sheetData>
  <sheetProtection/>
  <mergeCells count="23">
    <mergeCell ref="B28:C28"/>
    <mergeCell ref="M11:M14"/>
    <mergeCell ref="N11:N14"/>
    <mergeCell ref="O11:O14"/>
    <mergeCell ref="L11:L14"/>
    <mergeCell ref="E10:E14"/>
    <mergeCell ref="F10:K10"/>
    <mergeCell ref="L10:P10"/>
    <mergeCell ref="F11:F14"/>
    <mergeCell ref="G11:G14"/>
    <mergeCell ref="H11:H14"/>
    <mergeCell ref="P11:P14"/>
    <mergeCell ref="I11:I14"/>
    <mergeCell ref="J11:J14"/>
    <mergeCell ref="K11:K14"/>
    <mergeCell ref="A3:P3"/>
    <mergeCell ref="A4:P4"/>
    <mergeCell ref="K5:N5"/>
    <mergeCell ref="O5:P5"/>
    <mergeCell ref="A10:A14"/>
    <mergeCell ref="B10:B14"/>
    <mergeCell ref="C10:C14"/>
    <mergeCell ref="D10:D14"/>
  </mergeCells>
  <printOptions/>
  <pageMargins left="0.73" right="0.24" top="0.6" bottom="0.36" header="0.5" footer="0.12"/>
  <pageSetup horizontalDpi="600" verticalDpi="600" orientation="landscape" paperSize="9" scale="90"/>
</worksheet>
</file>

<file path=xl/worksheets/sheet34.xml><?xml version="1.0" encoding="utf-8"?>
<worksheet xmlns="http://schemas.openxmlformats.org/spreadsheetml/2006/main" xmlns:r="http://schemas.openxmlformats.org/officeDocument/2006/relationships">
  <sheetPr>
    <tabColor indexed="13"/>
  </sheetPr>
  <dimension ref="A1:AF231"/>
  <sheetViews>
    <sheetView zoomScale="90" zoomScaleNormal="90" workbookViewId="0" topLeftCell="A1">
      <selection activeCell="A5" sqref="A5"/>
    </sheetView>
  </sheetViews>
  <sheetFormatPr defaultColWidth="9.140625" defaultRowHeight="12.75"/>
  <cols>
    <col min="1" max="1" width="4.421875" style="220" customWidth="1"/>
    <col min="2" max="2" width="8.8515625" style="220" customWidth="1"/>
    <col min="3" max="3" width="30.8515625" style="220" customWidth="1"/>
    <col min="4" max="4" width="6.421875" style="220" customWidth="1"/>
    <col min="5" max="5" width="7.421875" style="220" customWidth="1"/>
    <col min="6" max="6" width="6.140625" style="220" customWidth="1"/>
    <col min="7" max="7" width="8.7109375" style="220" customWidth="1"/>
    <col min="8" max="8" width="7.421875" style="220" customWidth="1"/>
    <col min="9" max="9" width="8.00390625" style="220" customWidth="1"/>
    <col min="10" max="10" width="8.7109375" style="220" customWidth="1"/>
    <col min="11" max="11" width="9.140625" style="220" customWidth="1"/>
    <col min="12" max="12" width="9.28125" style="220" customWidth="1"/>
    <col min="13" max="13" width="8.28125" style="220" customWidth="1"/>
    <col min="14" max="14" width="9.421875" style="220" customWidth="1"/>
    <col min="15" max="15" width="10.140625" style="220" customWidth="1"/>
    <col min="16" max="16" width="11.8515625" style="220" customWidth="1"/>
    <col min="17" max="16384" width="9.140625" style="220" customWidth="1"/>
  </cols>
  <sheetData>
    <row r="1" s="210" customFormat="1" ht="15">
      <c r="A1" s="208" t="s">
        <v>1622</v>
      </c>
    </row>
    <row r="2" s="210" customFormat="1" ht="15">
      <c r="A2" s="208" t="s">
        <v>947</v>
      </c>
    </row>
    <row r="3" spans="1:16" s="210" customFormat="1" ht="14.25">
      <c r="A3" s="758" t="s">
        <v>1621</v>
      </c>
      <c r="B3" s="758"/>
      <c r="C3" s="758"/>
      <c r="D3" s="758"/>
      <c r="E3" s="758"/>
      <c r="F3" s="758"/>
      <c r="G3" s="758"/>
      <c r="H3" s="758"/>
      <c r="I3" s="758"/>
      <c r="J3" s="758"/>
      <c r="K3" s="758"/>
      <c r="L3" s="758"/>
      <c r="M3" s="758"/>
      <c r="N3" s="758"/>
      <c r="O3" s="758"/>
      <c r="P3" s="758"/>
    </row>
    <row r="4" spans="1:16" s="210" customFormat="1" ht="15">
      <c r="A4" s="759" t="s">
        <v>1467</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940</v>
      </c>
      <c r="L6" s="760"/>
      <c r="M6" s="760"/>
      <c r="N6" s="760"/>
      <c r="O6" s="761">
        <f>P53</f>
        <v>0</v>
      </c>
      <c r="P6" s="761"/>
    </row>
    <row r="7" spans="9:16" s="210" customFormat="1" ht="13.5" customHeight="1">
      <c r="I7" s="212"/>
      <c r="J7" s="213"/>
      <c r="K7" s="211"/>
      <c r="L7" s="214"/>
      <c r="M7" s="215"/>
      <c r="N7" s="213"/>
      <c r="O7" s="213"/>
      <c r="P7" s="215"/>
    </row>
    <row r="8" spans="1:16" s="212" customFormat="1" ht="15">
      <c r="A8" s="212" t="s">
        <v>2182</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500" customFormat="1" ht="18" customHeight="1">
      <c r="A18" s="289">
        <v>1</v>
      </c>
      <c r="B18" s="290" t="s">
        <v>270</v>
      </c>
      <c r="C18" s="291" t="s">
        <v>271</v>
      </c>
      <c r="D18" s="290"/>
      <c r="E18" s="290"/>
      <c r="F18" s="292"/>
      <c r="G18" s="292"/>
      <c r="H18" s="292"/>
      <c r="I18" s="292"/>
      <c r="J18" s="292"/>
      <c r="K18" s="294"/>
      <c r="L18" s="292"/>
      <c r="M18" s="292"/>
      <c r="N18" s="292"/>
      <c r="O18" s="292"/>
      <c r="P18" s="295"/>
    </row>
    <row r="19" spans="1:16" s="500" customFormat="1" ht="18" customHeight="1">
      <c r="A19" s="289"/>
      <c r="B19" s="290" t="s">
        <v>832</v>
      </c>
      <c r="C19" s="291" t="s">
        <v>2063</v>
      </c>
      <c r="D19" s="290" t="s">
        <v>143</v>
      </c>
      <c r="E19" s="315">
        <v>2</v>
      </c>
      <c r="F19" s="292"/>
      <c r="G19" s="292"/>
      <c r="H19" s="292"/>
      <c r="I19" s="297"/>
      <c r="J19" s="292"/>
      <c r="K19" s="294"/>
      <c r="L19" s="292"/>
      <c r="M19" s="292"/>
      <c r="N19" s="292"/>
      <c r="O19" s="292"/>
      <c r="P19" s="295"/>
    </row>
    <row r="20" spans="1:16" s="500" customFormat="1" ht="18" customHeight="1">
      <c r="A20" s="289">
        <v>2</v>
      </c>
      <c r="B20" s="290" t="s">
        <v>127</v>
      </c>
      <c r="C20" s="291" t="s">
        <v>1595</v>
      </c>
      <c r="D20" s="290" t="s">
        <v>127</v>
      </c>
      <c r="E20" s="315">
        <v>3</v>
      </c>
      <c r="F20" s="292"/>
      <c r="G20" s="292"/>
      <c r="H20" s="292"/>
      <c r="I20" s="297"/>
      <c r="J20" s="292"/>
      <c r="K20" s="294"/>
      <c r="L20" s="292"/>
      <c r="M20" s="292"/>
      <c r="N20" s="292"/>
      <c r="O20" s="292"/>
      <c r="P20" s="295"/>
    </row>
    <row r="21" spans="1:16" s="500" customFormat="1" ht="18" customHeight="1">
      <c r="A21" s="289">
        <v>3</v>
      </c>
      <c r="B21" s="290" t="s">
        <v>1596</v>
      </c>
      <c r="C21" s="291" t="s">
        <v>1597</v>
      </c>
      <c r="D21" s="290" t="s">
        <v>127</v>
      </c>
      <c r="E21" s="315">
        <v>1</v>
      </c>
      <c r="F21" s="292"/>
      <c r="G21" s="292"/>
      <c r="H21" s="292"/>
      <c r="I21" s="297"/>
      <c r="J21" s="292"/>
      <c r="K21" s="294"/>
      <c r="L21" s="292"/>
      <c r="M21" s="292"/>
      <c r="N21" s="292"/>
      <c r="O21" s="292"/>
      <c r="P21" s="295"/>
    </row>
    <row r="22" spans="1:16" s="500" customFormat="1" ht="18" customHeight="1">
      <c r="A22" s="289"/>
      <c r="B22" s="290" t="s">
        <v>832</v>
      </c>
      <c r="C22" s="291"/>
      <c r="D22" s="290"/>
      <c r="E22" s="315"/>
      <c r="F22" s="292"/>
      <c r="G22" s="292"/>
      <c r="H22" s="292"/>
      <c r="I22" s="292"/>
      <c r="J22" s="292"/>
      <c r="K22" s="294"/>
      <c r="L22" s="292"/>
      <c r="M22" s="292"/>
      <c r="N22" s="292"/>
      <c r="O22" s="292"/>
      <c r="P22" s="295"/>
    </row>
    <row r="23" spans="1:16" s="500" customFormat="1" ht="18" customHeight="1">
      <c r="A23" s="289">
        <v>4</v>
      </c>
      <c r="B23" s="498" t="s">
        <v>127</v>
      </c>
      <c r="C23" s="291" t="s">
        <v>1598</v>
      </c>
      <c r="D23" s="290" t="s">
        <v>127</v>
      </c>
      <c r="E23" s="315">
        <v>2</v>
      </c>
      <c r="F23" s="292"/>
      <c r="G23" s="292"/>
      <c r="H23" s="292"/>
      <c r="I23" s="293"/>
      <c r="J23" s="292"/>
      <c r="K23" s="294"/>
      <c r="L23" s="292"/>
      <c r="M23" s="292"/>
      <c r="N23" s="292"/>
      <c r="O23" s="292"/>
      <c r="P23" s="295"/>
    </row>
    <row r="24" spans="1:16" s="500" customFormat="1" ht="18" customHeight="1">
      <c r="A24" s="289">
        <v>5</v>
      </c>
      <c r="B24" s="290" t="s">
        <v>1599</v>
      </c>
      <c r="C24" s="291" t="s">
        <v>1600</v>
      </c>
      <c r="D24" s="290" t="s">
        <v>127</v>
      </c>
      <c r="E24" s="315">
        <v>2</v>
      </c>
      <c r="F24" s="292"/>
      <c r="G24" s="292"/>
      <c r="H24" s="292"/>
      <c r="I24" s="292"/>
      <c r="J24" s="292"/>
      <c r="K24" s="294"/>
      <c r="L24" s="292"/>
      <c r="M24" s="292"/>
      <c r="N24" s="292"/>
      <c r="O24" s="292"/>
      <c r="P24" s="295"/>
    </row>
    <row r="25" spans="1:16" s="500" customFormat="1" ht="18" customHeight="1">
      <c r="A25" s="289"/>
      <c r="B25" s="290" t="s">
        <v>832</v>
      </c>
      <c r="C25" s="291"/>
      <c r="D25" s="290"/>
      <c r="E25" s="315"/>
      <c r="F25" s="292"/>
      <c r="G25" s="292"/>
      <c r="H25" s="292"/>
      <c r="I25" s="292"/>
      <c r="J25" s="292"/>
      <c r="K25" s="294"/>
      <c r="L25" s="292"/>
      <c r="M25" s="292"/>
      <c r="N25" s="292"/>
      <c r="O25" s="292"/>
      <c r="P25" s="295"/>
    </row>
    <row r="26" spans="1:16" s="500" customFormat="1" ht="18" customHeight="1">
      <c r="A26" s="289">
        <v>6</v>
      </c>
      <c r="B26" s="290" t="s">
        <v>1601</v>
      </c>
      <c r="C26" s="291" t="s">
        <v>1602</v>
      </c>
      <c r="D26" s="290" t="s">
        <v>127</v>
      </c>
      <c r="E26" s="315">
        <v>1</v>
      </c>
      <c r="F26" s="292"/>
      <c r="G26" s="292"/>
      <c r="H26" s="292"/>
      <c r="I26" s="292"/>
      <c r="J26" s="292"/>
      <c r="K26" s="294"/>
      <c r="L26" s="292"/>
      <c r="M26" s="292"/>
      <c r="N26" s="292"/>
      <c r="O26" s="292"/>
      <c r="P26" s="295"/>
    </row>
    <row r="27" spans="1:16" s="500" customFormat="1" ht="18" customHeight="1">
      <c r="A27" s="289">
        <v>7</v>
      </c>
      <c r="B27" s="290" t="s">
        <v>1603</v>
      </c>
      <c r="C27" s="291" t="s">
        <v>1604</v>
      </c>
      <c r="D27" s="290"/>
      <c r="E27" s="315"/>
      <c r="F27" s="292"/>
      <c r="G27" s="292"/>
      <c r="H27" s="292"/>
      <c r="I27" s="292"/>
      <c r="J27" s="292"/>
      <c r="K27" s="294"/>
      <c r="L27" s="292"/>
      <c r="M27" s="292"/>
      <c r="N27" s="292"/>
      <c r="O27" s="292"/>
      <c r="P27" s="295"/>
    </row>
    <row r="28" spans="1:16" s="500" customFormat="1" ht="18" customHeight="1">
      <c r="A28" s="289"/>
      <c r="B28" s="290" t="s">
        <v>1605</v>
      </c>
      <c r="C28" s="291" t="s">
        <v>1606</v>
      </c>
      <c r="D28" s="290" t="s">
        <v>144</v>
      </c>
      <c r="E28" s="315">
        <v>470</v>
      </c>
      <c r="F28" s="292"/>
      <c r="G28" s="292"/>
      <c r="H28" s="292"/>
      <c r="I28" s="292"/>
      <c r="J28" s="292"/>
      <c r="K28" s="294"/>
      <c r="L28" s="292"/>
      <c r="M28" s="292"/>
      <c r="N28" s="292"/>
      <c r="O28" s="292"/>
      <c r="P28" s="295"/>
    </row>
    <row r="29" spans="1:16" s="500" customFormat="1" ht="18" customHeight="1">
      <c r="A29" s="289">
        <v>8</v>
      </c>
      <c r="B29" s="290" t="s">
        <v>127</v>
      </c>
      <c r="C29" s="291" t="s">
        <v>1607</v>
      </c>
      <c r="D29" s="290" t="s">
        <v>127</v>
      </c>
      <c r="E29" s="315">
        <v>2</v>
      </c>
      <c r="F29" s="292"/>
      <c r="G29" s="292"/>
      <c r="H29" s="292"/>
      <c r="I29" s="292"/>
      <c r="J29" s="292"/>
      <c r="K29" s="294"/>
      <c r="L29" s="292"/>
      <c r="M29" s="292"/>
      <c r="N29" s="292"/>
      <c r="O29" s="292"/>
      <c r="P29" s="295"/>
    </row>
    <row r="30" spans="1:16" s="500" customFormat="1" ht="18" customHeight="1">
      <c r="A30" s="289">
        <v>9</v>
      </c>
      <c r="B30" s="290" t="s">
        <v>1608</v>
      </c>
      <c r="C30" s="291" t="s">
        <v>1609</v>
      </c>
      <c r="D30" s="290"/>
      <c r="E30" s="315"/>
      <c r="F30" s="292"/>
      <c r="G30" s="292"/>
      <c r="H30" s="292"/>
      <c r="I30" s="292"/>
      <c r="J30" s="292"/>
      <c r="K30" s="294"/>
      <c r="L30" s="292"/>
      <c r="M30" s="292"/>
      <c r="N30" s="292"/>
      <c r="O30" s="292"/>
      <c r="P30" s="295"/>
    </row>
    <row r="31" spans="1:16" s="500" customFormat="1" ht="18" customHeight="1">
      <c r="A31" s="289"/>
      <c r="B31" s="290" t="s">
        <v>832</v>
      </c>
      <c r="C31" s="291" t="s">
        <v>1606</v>
      </c>
      <c r="D31" s="290" t="s">
        <v>1610</v>
      </c>
      <c r="E31" s="315">
        <v>18</v>
      </c>
      <c r="F31" s="292"/>
      <c r="G31" s="292"/>
      <c r="H31" s="292"/>
      <c r="I31" s="292"/>
      <c r="J31" s="292"/>
      <c r="K31" s="294"/>
      <c r="L31" s="292"/>
      <c r="M31" s="292"/>
      <c r="N31" s="292"/>
      <c r="O31" s="292"/>
      <c r="P31" s="295"/>
    </row>
    <row r="32" spans="1:16" s="500" customFormat="1" ht="18" customHeight="1">
      <c r="A32" s="289"/>
      <c r="B32" s="290"/>
      <c r="C32" s="291" t="s">
        <v>808</v>
      </c>
      <c r="D32" s="290" t="s">
        <v>249</v>
      </c>
      <c r="E32" s="315">
        <v>1.3</v>
      </c>
      <c r="F32" s="292"/>
      <c r="G32" s="292"/>
      <c r="H32" s="292"/>
      <c r="I32" s="292"/>
      <c r="J32" s="292"/>
      <c r="K32" s="294"/>
      <c r="L32" s="292"/>
      <c r="M32" s="292"/>
      <c r="N32" s="292"/>
      <c r="O32" s="292"/>
      <c r="P32" s="295"/>
    </row>
    <row r="33" spans="1:16" s="500" customFormat="1" ht="18" customHeight="1">
      <c r="A33" s="289"/>
      <c r="B33" s="290"/>
      <c r="C33" s="291" t="s">
        <v>200</v>
      </c>
      <c r="D33" s="290" t="s">
        <v>177</v>
      </c>
      <c r="E33" s="315">
        <v>9</v>
      </c>
      <c r="F33" s="292"/>
      <c r="G33" s="292"/>
      <c r="H33" s="292"/>
      <c r="I33" s="292"/>
      <c r="J33" s="292"/>
      <c r="K33" s="294"/>
      <c r="L33" s="292"/>
      <c r="M33" s="292"/>
      <c r="N33" s="292"/>
      <c r="O33" s="292"/>
      <c r="P33" s="295"/>
    </row>
    <row r="34" spans="1:16" s="500" customFormat="1" ht="18" customHeight="1">
      <c r="A34" s="289"/>
      <c r="B34" s="290"/>
      <c r="C34" s="291" t="s">
        <v>1611</v>
      </c>
      <c r="D34" s="290" t="s">
        <v>206</v>
      </c>
      <c r="E34" s="315">
        <v>2</v>
      </c>
      <c r="F34" s="292"/>
      <c r="G34" s="292"/>
      <c r="H34" s="292"/>
      <c r="I34" s="292"/>
      <c r="J34" s="292"/>
      <c r="K34" s="294"/>
      <c r="L34" s="292"/>
      <c r="M34" s="292"/>
      <c r="N34" s="292"/>
      <c r="O34" s="292"/>
      <c r="P34" s="295"/>
    </row>
    <row r="35" spans="1:16" s="500" customFormat="1" ht="18" customHeight="1">
      <c r="A35" s="647">
        <v>10</v>
      </c>
      <c r="B35" s="499" t="s">
        <v>1612</v>
      </c>
      <c r="C35" s="648" t="s">
        <v>1613</v>
      </c>
      <c r="D35" s="499"/>
      <c r="E35" s="649"/>
      <c r="F35" s="555"/>
      <c r="G35" s="555"/>
      <c r="H35" s="555"/>
      <c r="I35" s="555"/>
      <c r="J35" s="555"/>
      <c r="K35" s="650"/>
      <c r="L35" s="555"/>
      <c r="M35" s="555"/>
      <c r="N35" s="555"/>
      <c r="O35" s="555"/>
      <c r="P35" s="651"/>
    </row>
    <row r="36" spans="1:16" s="500" customFormat="1" ht="18" customHeight="1">
      <c r="A36" s="289"/>
      <c r="B36" s="290" t="s">
        <v>832</v>
      </c>
      <c r="C36" s="291" t="s">
        <v>1606</v>
      </c>
      <c r="D36" s="290" t="s">
        <v>143</v>
      </c>
      <c r="E36" s="315">
        <v>1</v>
      </c>
      <c r="F36" s="292"/>
      <c r="G36" s="292"/>
      <c r="H36" s="292"/>
      <c r="I36" s="292"/>
      <c r="J36" s="292"/>
      <c r="K36" s="294"/>
      <c r="L36" s="292"/>
      <c r="M36" s="292"/>
      <c r="N36" s="292"/>
      <c r="O36" s="292"/>
      <c r="P36" s="295"/>
    </row>
    <row r="37" spans="1:16" s="500" customFormat="1" ht="18" customHeight="1">
      <c r="A37" s="289"/>
      <c r="B37" s="290"/>
      <c r="C37" s="291" t="s">
        <v>808</v>
      </c>
      <c r="D37" s="290" t="s">
        <v>249</v>
      </c>
      <c r="E37" s="315">
        <v>0.15</v>
      </c>
      <c r="F37" s="292"/>
      <c r="G37" s="292"/>
      <c r="H37" s="292"/>
      <c r="I37" s="292"/>
      <c r="J37" s="292"/>
      <c r="K37" s="294"/>
      <c r="L37" s="292"/>
      <c r="M37" s="292"/>
      <c r="N37" s="292"/>
      <c r="O37" s="292"/>
      <c r="P37" s="295"/>
    </row>
    <row r="38" spans="1:16" s="500" customFormat="1" ht="18" customHeight="1">
      <c r="A38" s="289"/>
      <c r="B38" s="290"/>
      <c r="C38" s="291" t="s">
        <v>200</v>
      </c>
      <c r="D38" s="290" t="s">
        <v>177</v>
      </c>
      <c r="E38" s="315">
        <v>3</v>
      </c>
      <c r="F38" s="292"/>
      <c r="G38" s="292"/>
      <c r="H38" s="292"/>
      <c r="I38" s="292"/>
      <c r="J38" s="292"/>
      <c r="K38" s="294"/>
      <c r="L38" s="292"/>
      <c r="M38" s="292"/>
      <c r="N38" s="292"/>
      <c r="O38" s="292"/>
      <c r="P38" s="295"/>
    </row>
    <row r="39" spans="1:16" s="500" customFormat="1" ht="18" customHeight="1">
      <c r="A39" s="289"/>
      <c r="B39" s="290"/>
      <c r="C39" s="291" t="s">
        <v>1614</v>
      </c>
      <c r="D39" s="290" t="s">
        <v>206</v>
      </c>
      <c r="E39" s="315">
        <v>2</v>
      </c>
      <c r="F39" s="292"/>
      <c r="G39" s="292"/>
      <c r="H39" s="292"/>
      <c r="I39" s="292"/>
      <c r="J39" s="292"/>
      <c r="K39" s="294"/>
      <c r="L39" s="292"/>
      <c r="M39" s="292"/>
      <c r="N39" s="292"/>
      <c r="O39" s="292"/>
      <c r="P39" s="295"/>
    </row>
    <row r="40" spans="1:16" s="500" customFormat="1" ht="18" customHeight="1">
      <c r="A40" s="289">
        <v>11</v>
      </c>
      <c r="B40" s="290" t="s">
        <v>888</v>
      </c>
      <c r="C40" s="291" t="s">
        <v>1615</v>
      </c>
      <c r="D40" s="290" t="s">
        <v>206</v>
      </c>
      <c r="E40" s="315">
        <v>1</v>
      </c>
      <c r="F40" s="292"/>
      <c r="G40" s="292"/>
      <c r="H40" s="293"/>
      <c r="I40" s="292"/>
      <c r="J40" s="292"/>
      <c r="K40" s="294"/>
      <c r="L40" s="292"/>
      <c r="M40" s="292"/>
      <c r="N40" s="292"/>
      <c r="O40" s="292"/>
      <c r="P40" s="295"/>
    </row>
    <row r="41" spans="1:16" s="500" customFormat="1" ht="18" customHeight="1">
      <c r="A41" s="289">
        <v>12</v>
      </c>
      <c r="B41" s="290" t="s">
        <v>127</v>
      </c>
      <c r="C41" s="291" t="s">
        <v>1616</v>
      </c>
      <c r="D41" s="290" t="s">
        <v>127</v>
      </c>
      <c r="E41" s="315">
        <v>1</v>
      </c>
      <c r="F41" s="292"/>
      <c r="G41" s="292"/>
      <c r="H41" s="292"/>
      <c r="I41" s="292"/>
      <c r="J41" s="292"/>
      <c r="K41" s="294"/>
      <c r="L41" s="292"/>
      <c r="M41" s="292"/>
      <c r="N41" s="292"/>
      <c r="O41" s="292"/>
      <c r="P41" s="295"/>
    </row>
    <row r="42" spans="1:16" s="500" customFormat="1" ht="18" customHeight="1">
      <c r="A42" s="289">
        <v>13</v>
      </c>
      <c r="B42" s="290" t="s">
        <v>127</v>
      </c>
      <c r="C42" s="291" t="s">
        <v>1617</v>
      </c>
      <c r="D42" s="290" t="s">
        <v>127</v>
      </c>
      <c r="E42" s="315">
        <v>1</v>
      </c>
      <c r="F42" s="293"/>
      <c r="G42" s="292"/>
      <c r="H42" s="526"/>
      <c r="I42" s="293"/>
      <c r="J42" s="292"/>
      <c r="K42" s="294"/>
      <c r="L42" s="292"/>
      <c r="M42" s="292"/>
      <c r="N42" s="292"/>
      <c r="O42" s="292"/>
      <c r="P42" s="295"/>
    </row>
    <row r="43" spans="1:16" s="500" customFormat="1" ht="18" customHeight="1">
      <c r="A43" s="289">
        <v>14</v>
      </c>
      <c r="B43" s="290" t="s">
        <v>1618</v>
      </c>
      <c r="C43" s="291" t="s">
        <v>1619</v>
      </c>
      <c r="D43" s="290"/>
      <c r="E43" s="315"/>
      <c r="F43" s="292"/>
      <c r="G43" s="292"/>
      <c r="H43" s="292"/>
      <c r="I43" s="292"/>
      <c r="J43" s="292"/>
      <c r="K43" s="294"/>
      <c r="L43" s="292"/>
      <c r="M43" s="292"/>
      <c r="N43" s="292"/>
      <c r="O43" s="292"/>
      <c r="P43" s="295"/>
    </row>
    <row r="44" spans="1:16" s="500" customFormat="1" ht="18" customHeight="1">
      <c r="A44" s="289"/>
      <c r="B44" s="290"/>
      <c r="C44" s="291" t="s">
        <v>221</v>
      </c>
      <c r="D44" s="290" t="s">
        <v>1620</v>
      </c>
      <c r="E44" s="293">
        <v>26</v>
      </c>
      <c r="F44" s="292"/>
      <c r="G44" s="292"/>
      <c r="H44" s="292"/>
      <c r="I44" s="293"/>
      <c r="J44" s="292"/>
      <c r="K44" s="294"/>
      <c r="L44" s="292"/>
      <c r="M44" s="292"/>
      <c r="N44" s="292"/>
      <c r="O44" s="292"/>
      <c r="P44" s="295"/>
    </row>
    <row r="45" spans="1:16" s="500" customFormat="1" ht="18" customHeight="1" thickBot="1">
      <c r="A45" s="289"/>
      <c r="B45" s="290"/>
      <c r="C45" s="291" t="s">
        <v>2377</v>
      </c>
      <c r="D45" s="290" t="s">
        <v>249</v>
      </c>
      <c r="E45" s="290">
        <v>530.4</v>
      </c>
      <c r="F45" s="293"/>
      <c r="G45" s="292"/>
      <c r="H45" s="293"/>
      <c r="I45" s="292"/>
      <c r="J45" s="292"/>
      <c r="K45" s="294"/>
      <c r="L45" s="292"/>
      <c r="M45" s="292"/>
      <c r="N45" s="297"/>
      <c r="O45" s="292"/>
      <c r="P45" s="295"/>
    </row>
    <row r="46" spans="1:32" s="210" customFormat="1" ht="18" customHeight="1" thickBot="1">
      <c r="A46" s="527"/>
      <c r="B46" s="784" t="s">
        <v>145</v>
      </c>
      <c r="C46" s="784"/>
      <c r="D46" s="529" t="s">
        <v>142</v>
      </c>
      <c r="E46" s="530"/>
      <c r="F46" s="531"/>
      <c r="G46" s="531"/>
      <c r="H46" s="531"/>
      <c r="I46" s="531"/>
      <c r="J46" s="531"/>
      <c r="K46" s="531"/>
      <c r="L46" s="531">
        <f>SUM(L18:L45)</f>
        <v>0</v>
      </c>
      <c r="M46" s="531">
        <f>SUM(M18:M45)</f>
        <v>0</v>
      </c>
      <c r="N46" s="532">
        <f>SUM(N19:N45)</f>
        <v>0</v>
      </c>
      <c r="O46" s="531">
        <f>SUM(O18:O45)</f>
        <v>0</v>
      </c>
      <c r="P46" s="533">
        <f>SUM(P18:P45)</f>
        <v>0</v>
      </c>
      <c r="Q46" s="232"/>
      <c r="R46" s="232"/>
      <c r="S46" s="232"/>
      <c r="T46" s="232"/>
      <c r="U46" s="232"/>
      <c r="V46" s="232"/>
      <c r="W46" s="232"/>
      <c r="X46" s="232"/>
      <c r="Y46" s="232"/>
      <c r="Z46" s="232"/>
      <c r="AA46" s="232"/>
      <c r="AB46" s="232"/>
      <c r="AC46" s="232"/>
      <c r="AD46" s="232"/>
      <c r="AE46" s="232"/>
      <c r="AF46" s="232"/>
    </row>
    <row r="47" spans="1:32" s="210" customFormat="1" ht="18" customHeight="1" thickBot="1">
      <c r="A47" s="534"/>
      <c r="B47" s="535"/>
      <c r="C47" s="535" t="s">
        <v>146</v>
      </c>
      <c r="D47" s="536" t="s">
        <v>147</v>
      </c>
      <c r="E47" s="537"/>
      <c r="F47" s="535"/>
      <c r="G47" s="535"/>
      <c r="H47" s="535"/>
      <c r="I47" s="535"/>
      <c r="J47" s="535"/>
      <c r="K47" s="535"/>
      <c r="L47" s="290"/>
      <c r="M47" s="292"/>
      <c r="N47" s="297">
        <f>ROUND(N46*0.05,2)</f>
        <v>0</v>
      </c>
      <c r="O47" s="297"/>
      <c r="P47" s="538">
        <f>SUM(N47:O47)</f>
        <v>0</v>
      </c>
      <c r="Q47" s="232"/>
      <c r="R47" s="232"/>
      <c r="S47" s="232"/>
      <c r="T47" s="232"/>
      <c r="U47" s="232"/>
      <c r="V47" s="232"/>
      <c r="W47" s="232"/>
      <c r="X47" s="232"/>
      <c r="Y47" s="232"/>
      <c r="Z47" s="232"/>
      <c r="AA47" s="232"/>
      <c r="AB47" s="232"/>
      <c r="AC47" s="232"/>
      <c r="AD47" s="232"/>
      <c r="AE47" s="232"/>
      <c r="AF47" s="232"/>
    </row>
    <row r="48" spans="1:32" s="210" customFormat="1" ht="18" customHeight="1" thickBot="1">
      <c r="A48" s="539"/>
      <c r="B48" s="540"/>
      <c r="C48" s="528" t="s">
        <v>141</v>
      </c>
      <c r="D48" s="541" t="s">
        <v>142</v>
      </c>
      <c r="E48" s="542"/>
      <c r="F48" s="540"/>
      <c r="G48" s="540"/>
      <c r="H48" s="540"/>
      <c r="I48" s="540"/>
      <c r="J48" s="540"/>
      <c r="K48" s="540"/>
      <c r="L48" s="531">
        <f>SUM(L46)</f>
        <v>0</v>
      </c>
      <c r="M48" s="531">
        <f>SUM(M46)</f>
        <v>0</v>
      </c>
      <c r="N48" s="532">
        <f>SUM(N46:N47)</f>
        <v>0</v>
      </c>
      <c r="O48" s="531">
        <f>SUM(O46)</f>
        <v>0</v>
      </c>
      <c r="P48" s="543">
        <f>P46+P47</f>
        <v>0</v>
      </c>
      <c r="Q48" s="232"/>
      <c r="R48" s="232"/>
      <c r="S48" s="232"/>
      <c r="T48" s="232"/>
      <c r="U48" s="232"/>
      <c r="V48" s="232"/>
      <c r="W48" s="232"/>
      <c r="X48" s="232"/>
      <c r="Y48" s="232"/>
      <c r="Z48" s="232"/>
      <c r="AA48" s="232"/>
      <c r="AB48" s="232"/>
      <c r="AC48" s="232"/>
      <c r="AD48" s="232"/>
      <c r="AE48" s="232"/>
      <c r="AF48" s="232"/>
    </row>
    <row r="49" spans="1:32" s="210" customFormat="1" ht="18" customHeight="1">
      <c r="A49" s="544"/>
      <c r="B49" s="545"/>
      <c r="C49" s="545" t="s">
        <v>263</v>
      </c>
      <c r="D49" s="546" t="s">
        <v>147</v>
      </c>
      <c r="E49" s="547"/>
      <c r="F49" s="545"/>
      <c r="G49" s="545"/>
      <c r="H49" s="545"/>
      <c r="I49" s="545"/>
      <c r="J49" s="545"/>
      <c r="K49" s="545"/>
      <c r="L49" s="546"/>
      <c r="M49" s="548"/>
      <c r="N49" s="548"/>
      <c r="O49" s="548"/>
      <c r="P49" s="549">
        <f>ROUND(P48*0.1,2)</f>
        <v>0</v>
      </c>
      <c r="Q49" s="232"/>
      <c r="R49" s="232"/>
      <c r="S49" s="232"/>
      <c r="T49" s="232"/>
      <c r="U49" s="232"/>
      <c r="V49" s="232"/>
      <c r="W49" s="232"/>
      <c r="X49" s="232"/>
      <c r="Y49" s="232"/>
      <c r="Z49" s="232"/>
      <c r="AA49" s="232"/>
      <c r="AB49" s="232"/>
      <c r="AC49" s="232"/>
      <c r="AD49" s="232"/>
      <c r="AE49" s="232"/>
      <c r="AF49" s="232"/>
    </row>
    <row r="50" spans="1:32" s="210" customFormat="1" ht="18" customHeight="1">
      <c r="A50" s="550"/>
      <c r="B50" s="551"/>
      <c r="C50" s="552" t="s">
        <v>264</v>
      </c>
      <c r="D50" s="553" t="s">
        <v>147</v>
      </c>
      <c r="E50" s="554"/>
      <c r="F50" s="551"/>
      <c r="G50" s="551"/>
      <c r="H50" s="551"/>
      <c r="I50" s="551"/>
      <c r="J50" s="551"/>
      <c r="K50" s="551"/>
      <c r="L50" s="499"/>
      <c r="M50" s="555"/>
      <c r="N50" s="555"/>
      <c r="O50" s="555"/>
      <c r="P50" s="556">
        <f>ROUND(P49*0.03,2)</f>
        <v>0</v>
      </c>
      <c r="Q50" s="232"/>
      <c r="R50" s="232"/>
      <c r="S50" s="232"/>
      <c r="T50" s="232"/>
      <c r="U50" s="232"/>
      <c r="V50" s="232"/>
      <c r="W50" s="232"/>
      <c r="X50" s="232"/>
      <c r="Y50" s="232"/>
      <c r="Z50" s="232"/>
      <c r="AA50" s="232"/>
      <c r="AB50" s="232"/>
      <c r="AC50" s="232"/>
      <c r="AD50" s="232"/>
      <c r="AE50" s="232"/>
      <c r="AF50" s="232"/>
    </row>
    <row r="51" spans="1:32" s="210" customFormat="1" ht="18" customHeight="1">
      <c r="A51" s="557"/>
      <c r="B51" s="558"/>
      <c r="C51" s="558" t="s">
        <v>265</v>
      </c>
      <c r="D51" s="559" t="s">
        <v>147</v>
      </c>
      <c r="E51" s="560"/>
      <c r="F51" s="558"/>
      <c r="G51" s="558"/>
      <c r="H51" s="558"/>
      <c r="I51" s="558"/>
      <c r="J51" s="558"/>
      <c r="K51" s="558"/>
      <c r="L51" s="559"/>
      <c r="M51" s="561"/>
      <c r="N51" s="561"/>
      <c r="O51" s="561"/>
      <c r="P51" s="562">
        <f>ROUND(P48*0.03,2)</f>
        <v>0</v>
      </c>
      <c r="Q51" s="232"/>
      <c r="R51" s="232"/>
      <c r="S51" s="232"/>
      <c r="T51" s="232"/>
      <c r="U51" s="232"/>
      <c r="V51" s="232"/>
      <c r="W51" s="232"/>
      <c r="X51" s="232"/>
      <c r="Y51" s="232"/>
      <c r="Z51" s="232"/>
      <c r="AA51" s="232"/>
      <c r="AB51" s="232"/>
      <c r="AC51" s="232"/>
      <c r="AD51" s="232"/>
      <c r="AE51" s="232"/>
      <c r="AF51" s="232"/>
    </row>
    <row r="52" spans="1:32" s="210" customFormat="1" ht="18" customHeight="1" thickBot="1">
      <c r="A52" s="563"/>
      <c r="B52" s="564"/>
      <c r="C52" s="564" t="s">
        <v>266</v>
      </c>
      <c r="D52" s="565" t="s">
        <v>147</v>
      </c>
      <c r="E52" s="566" t="s">
        <v>267</v>
      </c>
      <c r="F52" s="564"/>
      <c r="G52" s="564"/>
      <c r="H52" s="564"/>
      <c r="I52" s="564"/>
      <c r="J52" s="564"/>
      <c r="K52" s="564"/>
      <c r="L52" s="565"/>
      <c r="M52" s="567"/>
      <c r="N52" s="567"/>
      <c r="O52" s="567"/>
      <c r="P52" s="568">
        <f>ROUND(M48*0.2409,2)</f>
        <v>0</v>
      </c>
      <c r="Q52" s="232"/>
      <c r="R52" s="232"/>
      <c r="S52" s="232"/>
      <c r="T52" s="232"/>
      <c r="U52" s="232"/>
      <c r="V52" s="232"/>
      <c r="W52" s="232"/>
      <c r="X52" s="232"/>
      <c r="Y52" s="232"/>
      <c r="Z52" s="232"/>
      <c r="AA52" s="232"/>
      <c r="AB52" s="232"/>
      <c r="AC52" s="232"/>
      <c r="AD52" s="232"/>
      <c r="AE52" s="232"/>
      <c r="AF52" s="232"/>
    </row>
    <row r="53" spans="1:32" s="210" customFormat="1" ht="18" customHeight="1" thickBot="1">
      <c r="A53" s="539"/>
      <c r="B53" s="540"/>
      <c r="C53" s="528" t="s">
        <v>268</v>
      </c>
      <c r="D53" s="541" t="s">
        <v>142</v>
      </c>
      <c r="E53" s="542"/>
      <c r="F53" s="540"/>
      <c r="G53" s="540"/>
      <c r="H53" s="540"/>
      <c r="I53" s="540"/>
      <c r="J53" s="540"/>
      <c r="K53" s="540"/>
      <c r="L53" s="531"/>
      <c r="M53" s="531"/>
      <c r="N53" s="531"/>
      <c r="O53" s="531"/>
      <c r="P53" s="543">
        <f>P48+P49+P51+P52</f>
        <v>0</v>
      </c>
      <c r="Q53" s="232"/>
      <c r="R53" s="232"/>
      <c r="S53" s="232"/>
      <c r="T53" s="232"/>
      <c r="U53" s="232"/>
      <c r="V53" s="232"/>
      <c r="W53" s="232"/>
      <c r="X53" s="232"/>
      <c r="Y53" s="232"/>
      <c r="Z53" s="232"/>
      <c r="AA53" s="232"/>
      <c r="AB53" s="232"/>
      <c r="AC53" s="232"/>
      <c r="AD53" s="232"/>
      <c r="AE53" s="232"/>
      <c r="AF53" s="232"/>
    </row>
    <row r="54" spans="1:32" s="210" customFormat="1" ht="18" customHeight="1">
      <c r="A54" s="254"/>
      <c r="B54" s="254"/>
      <c r="C54" s="259"/>
      <c r="D54" s="260"/>
      <c r="E54" s="217"/>
      <c r="F54" s="254"/>
      <c r="G54" s="254"/>
      <c r="H54" s="254"/>
      <c r="I54" s="254"/>
      <c r="J54" s="254"/>
      <c r="K54" s="254"/>
      <c r="L54" s="261"/>
      <c r="M54" s="261"/>
      <c r="N54" s="261"/>
      <c r="O54" s="261"/>
      <c r="P54" s="262"/>
      <c r="Q54" s="232"/>
      <c r="R54" s="232"/>
      <c r="S54" s="232"/>
      <c r="T54" s="232"/>
      <c r="U54" s="232"/>
      <c r="V54" s="232"/>
      <c r="W54" s="232"/>
      <c r="X54" s="232"/>
      <c r="Y54" s="232"/>
      <c r="Z54" s="232"/>
      <c r="AA54" s="232"/>
      <c r="AB54" s="232"/>
      <c r="AC54" s="232"/>
      <c r="AD54" s="232"/>
      <c r="AE54" s="232"/>
      <c r="AF54" s="232"/>
    </row>
    <row r="55" spans="1:32" s="210" customFormat="1" ht="15" customHeight="1">
      <c r="A55" s="212"/>
      <c r="B55" s="696" t="s">
        <v>2191</v>
      </c>
      <c r="C55" s="254"/>
      <c r="D55" s="254"/>
      <c r="E55" s="254"/>
      <c r="F55" s="254"/>
      <c r="G55" s="254"/>
      <c r="H55" s="254"/>
      <c r="I55" s="254"/>
      <c r="J55" s="254"/>
      <c r="K55" s="254"/>
      <c r="L55" s="254"/>
      <c r="M55" s="254"/>
      <c r="N55" s="254"/>
      <c r="O55" s="254"/>
      <c r="P55" s="254"/>
      <c r="Q55" s="232"/>
      <c r="R55" s="232"/>
      <c r="S55" s="232"/>
      <c r="T55" s="232"/>
      <c r="U55" s="232"/>
      <c r="V55" s="232"/>
      <c r="W55" s="232"/>
      <c r="X55" s="232"/>
      <c r="Y55" s="232"/>
      <c r="Z55" s="232"/>
      <c r="AA55" s="232"/>
      <c r="AB55" s="232"/>
      <c r="AC55" s="232"/>
      <c r="AD55" s="232"/>
      <c r="AE55" s="232"/>
      <c r="AF55" s="232"/>
    </row>
    <row r="56" spans="1:32" s="210" customFormat="1" ht="13.5" customHeight="1">
      <c r="A56" s="212"/>
      <c r="B56" s="255"/>
      <c r="C56" s="255"/>
      <c r="D56" s="212"/>
      <c r="E56" s="212"/>
      <c r="F56" s="212"/>
      <c r="G56" s="212"/>
      <c r="H56" s="212"/>
      <c r="I56" s="212"/>
      <c r="J56" s="212"/>
      <c r="K56" s="212"/>
      <c r="L56" s="212"/>
      <c r="M56" s="212"/>
      <c r="N56" s="212"/>
      <c r="O56" s="212"/>
      <c r="P56" s="212"/>
      <c r="Q56" s="232"/>
      <c r="R56" s="232"/>
      <c r="S56" s="232"/>
      <c r="T56" s="232"/>
      <c r="U56" s="232"/>
      <c r="V56" s="232"/>
      <c r="W56" s="232"/>
      <c r="X56" s="232"/>
      <c r="Y56" s="232"/>
      <c r="Z56" s="232"/>
      <c r="AA56" s="232"/>
      <c r="AB56" s="232"/>
      <c r="AC56" s="232"/>
      <c r="AD56" s="232"/>
      <c r="AE56" s="232"/>
      <c r="AF56" s="232"/>
    </row>
    <row r="57" spans="1:32" s="210" customFormat="1" ht="15" customHeight="1">
      <c r="A57" s="212"/>
      <c r="B57" s="255" t="s">
        <v>1517</v>
      </c>
      <c r="C57" s="255"/>
      <c r="D57" s="212"/>
      <c r="E57" s="212"/>
      <c r="F57" s="212"/>
      <c r="G57" s="212"/>
      <c r="H57" s="212"/>
      <c r="I57" s="212"/>
      <c r="J57" s="212"/>
      <c r="K57" s="212"/>
      <c r="L57" s="212"/>
      <c r="M57" s="212"/>
      <c r="N57" s="212"/>
      <c r="O57" s="212"/>
      <c r="P57" s="212"/>
      <c r="Q57" s="232"/>
      <c r="R57" s="232"/>
      <c r="S57" s="232"/>
      <c r="T57" s="232"/>
      <c r="U57" s="232"/>
      <c r="V57" s="232"/>
      <c r="W57" s="232"/>
      <c r="X57" s="232"/>
      <c r="Y57" s="232"/>
      <c r="Z57" s="232"/>
      <c r="AA57" s="232"/>
      <c r="AB57" s="232"/>
      <c r="AC57" s="232"/>
      <c r="AD57" s="232"/>
      <c r="AE57" s="232"/>
      <c r="AF57" s="232"/>
    </row>
    <row r="58" spans="1:32" s="210" customFormat="1" ht="18" customHeight="1">
      <c r="A58" s="212"/>
      <c r="B58" s="254"/>
      <c r="C58" s="254"/>
      <c r="D58" s="254"/>
      <c r="E58" s="254"/>
      <c r="F58" s="254"/>
      <c r="G58" s="254"/>
      <c r="H58" s="254"/>
      <c r="I58" s="254"/>
      <c r="J58" s="254"/>
      <c r="K58" s="254"/>
      <c r="L58" s="254"/>
      <c r="M58" s="254"/>
      <c r="N58" s="254"/>
      <c r="O58" s="254"/>
      <c r="P58" s="254"/>
      <c r="Q58" s="232"/>
      <c r="R58" s="232"/>
      <c r="S58" s="232"/>
      <c r="T58" s="232"/>
      <c r="U58" s="232"/>
      <c r="V58" s="232"/>
      <c r="W58" s="232"/>
      <c r="X58" s="232"/>
      <c r="Y58" s="232"/>
      <c r="Z58" s="232"/>
      <c r="AA58" s="232"/>
      <c r="AB58" s="232"/>
      <c r="AC58" s="232"/>
      <c r="AD58" s="232"/>
      <c r="AE58" s="232"/>
      <c r="AF58" s="232"/>
    </row>
    <row r="59" spans="1:32" s="210" customFormat="1" ht="15">
      <c r="A59" s="212"/>
      <c r="B59" s="212"/>
      <c r="C59" s="212"/>
      <c r="D59" s="212"/>
      <c r="E59" s="212"/>
      <c r="F59" s="212"/>
      <c r="G59" s="212"/>
      <c r="H59" s="212"/>
      <c r="I59" s="212"/>
      <c r="J59" s="212"/>
      <c r="K59" s="212"/>
      <c r="L59" s="212"/>
      <c r="M59" s="212"/>
      <c r="N59" s="212"/>
      <c r="O59" s="212"/>
      <c r="P59" s="212"/>
      <c r="Q59" s="232"/>
      <c r="R59" s="232"/>
      <c r="S59" s="232"/>
      <c r="T59" s="232"/>
      <c r="U59" s="232"/>
      <c r="V59" s="232"/>
      <c r="W59" s="232"/>
      <c r="X59" s="232"/>
      <c r="Y59" s="232"/>
      <c r="Z59" s="232"/>
      <c r="AA59" s="232"/>
      <c r="AB59" s="232"/>
      <c r="AC59" s="232"/>
      <c r="AD59" s="232"/>
      <c r="AE59" s="232"/>
      <c r="AF59" s="232"/>
    </row>
    <row r="60" spans="1:32" s="210" customFormat="1" ht="15">
      <c r="A60" s="212"/>
      <c r="B60" s="212"/>
      <c r="C60" s="212"/>
      <c r="D60" s="212"/>
      <c r="E60" s="212"/>
      <c r="F60" s="212"/>
      <c r="G60" s="212"/>
      <c r="H60" s="212"/>
      <c r="I60" s="212"/>
      <c r="J60" s="212"/>
      <c r="K60" s="212"/>
      <c r="L60" s="212"/>
      <c r="M60" s="212"/>
      <c r="N60" s="212"/>
      <c r="O60" s="212"/>
      <c r="P60" s="212"/>
      <c r="Q60" s="232"/>
      <c r="R60" s="232"/>
      <c r="S60" s="232"/>
      <c r="T60" s="232"/>
      <c r="U60" s="232"/>
      <c r="V60" s="232"/>
      <c r="W60" s="232"/>
      <c r="X60" s="232"/>
      <c r="Y60" s="232"/>
      <c r="Z60" s="232"/>
      <c r="AA60" s="232"/>
      <c r="AB60" s="232"/>
      <c r="AC60" s="232"/>
      <c r="AD60" s="232"/>
      <c r="AE60" s="232"/>
      <c r="AF60" s="232"/>
    </row>
    <row r="61" spans="1:32" s="210" customFormat="1" ht="15">
      <c r="A61" s="212"/>
      <c r="B61" s="212"/>
      <c r="C61" s="212"/>
      <c r="D61" s="212"/>
      <c r="E61" s="212"/>
      <c r="F61" s="212"/>
      <c r="G61" s="212"/>
      <c r="H61" s="212"/>
      <c r="I61" s="212"/>
      <c r="J61" s="212"/>
      <c r="K61" s="212"/>
      <c r="L61" s="212"/>
      <c r="M61" s="212"/>
      <c r="N61" s="212"/>
      <c r="O61" s="212"/>
      <c r="P61" s="212"/>
      <c r="Q61" s="232"/>
      <c r="R61" s="232"/>
      <c r="S61" s="232"/>
      <c r="T61" s="232"/>
      <c r="U61" s="232"/>
      <c r="V61" s="232"/>
      <c r="W61" s="232"/>
      <c r="X61" s="232"/>
      <c r="Y61" s="232"/>
      <c r="Z61" s="232"/>
      <c r="AA61" s="232"/>
      <c r="AB61" s="232"/>
      <c r="AC61" s="232"/>
      <c r="AD61" s="232"/>
      <c r="AE61" s="232"/>
      <c r="AF61" s="232"/>
    </row>
    <row r="62" spans="17:32" s="210" customFormat="1" ht="14.25">
      <c r="Q62" s="232"/>
      <c r="R62" s="232"/>
      <c r="S62" s="232"/>
      <c r="T62" s="232"/>
      <c r="U62" s="232"/>
      <c r="V62" s="232"/>
      <c r="W62" s="232"/>
      <c r="X62" s="232"/>
      <c r="Y62" s="232"/>
      <c r="Z62" s="232"/>
      <c r="AA62" s="232"/>
      <c r="AB62" s="232"/>
      <c r="AC62" s="232"/>
      <c r="AD62" s="232"/>
      <c r="AE62" s="232"/>
      <c r="AF62" s="232"/>
    </row>
    <row r="63" spans="17:32" s="210" customFormat="1" ht="14.25">
      <c r="Q63" s="232"/>
      <c r="R63" s="232"/>
      <c r="S63" s="232"/>
      <c r="T63" s="232"/>
      <c r="U63" s="232"/>
      <c r="V63" s="232"/>
      <c r="W63" s="232"/>
      <c r="X63" s="232"/>
      <c r="Y63" s="232"/>
      <c r="Z63" s="232"/>
      <c r="AA63" s="232"/>
      <c r="AB63" s="232"/>
      <c r="AC63" s="232"/>
      <c r="AD63" s="232"/>
      <c r="AE63" s="232"/>
      <c r="AF63" s="232"/>
    </row>
    <row r="64" spans="17:32" s="210" customFormat="1" ht="14.25">
      <c r="Q64" s="232"/>
      <c r="R64" s="232"/>
      <c r="S64" s="232"/>
      <c r="T64" s="232"/>
      <c r="U64" s="232"/>
      <c r="V64" s="232"/>
      <c r="W64" s="232"/>
      <c r="X64" s="232"/>
      <c r="Y64" s="232"/>
      <c r="Z64" s="232"/>
      <c r="AA64" s="232"/>
      <c r="AB64" s="232"/>
      <c r="AC64" s="232"/>
      <c r="AD64" s="232"/>
      <c r="AE64" s="232"/>
      <c r="AF64" s="232"/>
    </row>
    <row r="65" spans="17:32" s="210" customFormat="1" ht="14.25">
      <c r="Q65" s="232"/>
      <c r="R65" s="232"/>
      <c r="S65" s="232"/>
      <c r="T65" s="232"/>
      <c r="U65" s="232"/>
      <c r="V65" s="232"/>
      <c r="W65" s="232"/>
      <c r="X65" s="232"/>
      <c r="Y65" s="232"/>
      <c r="Z65" s="232"/>
      <c r="AA65" s="232"/>
      <c r="AB65" s="232"/>
      <c r="AC65" s="232"/>
      <c r="AD65" s="232"/>
      <c r="AE65" s="232"/>
      <c r="AF65" s="232"/>
    </row>
    <row r="66" spans="17:32" s="210" customFormat="1" ht="14.25">
      <c r="Q66" s="232"/>
      <c r="R66" s="232"/>
      <c r="S66" s="232"/>
      <c r="T66" s="232"/>
      <c r="U66" s="232"/>
      <c r="V66" s="232"/>
      <c r="W66" s="232"/>
      <c r="X66" s="232"/>
      <c r="Y66" s="232"/>
      <c r="Z66" s="232"/>
      <c r="AA66" s="232"/>
      <c r="AB66" s="232"/>
      <c r="AC66" s="232"/>
      <c r="AD66" s="232"/>
      <c r="AE66" s="232"/>
      <c r="AF66" s="232"/>
    </row>
    <row r="67" spans="17:32" s="210" customFormat="1" ht="14.25">
      <c r="Q67" s="232"/>
      <c r="R67" s="232"/>
      <c r="S67" s="232"/>
      <c r="T67" s="232"/>
      <c r="U67" s="232"/>
      <c r="V67" s="232"/>
      <c r="W67" s="232"/>
      <c r="X67" s="232"/>
      <c r="Y67" s="232"/>
      <c r="Z67" s="232"/>
      <c r="AA67" s="232"/>
      <c r="AB67" s="232"/>
      <c r="AC67" s="232"/>
      <c r="AD67" s="232"/>
      <c r="AE67" s="232"/>
      <c r="AF67" s="232"/>
    </row>
    <row r="68" spans="17:32" s="210" customFormat="1" ht="14.25">
      <c r="Q68" s="232"/>
      <c r="R68" s="232"/>
      <c r="S68" s="232"/>
      <c r="T68" s="232"/>
      <c r="U68" s="232"/>
      <c r="V68" s="232"/>
      <c r="W68" s="232"/>
      <c r="X68" s="232"/>
      <c r="Y68" s="232"/>
      <c r="Z68" s="232"/>
      <c r="AA68" s="232"/>
      <c r="AB68" s="232"/>
      <c r="AC68" s="232"/>
      <c r="AD68" s="232"/>
      <c r="AE68" s="232"/>
      <c r="AF68" s="232"/>
    </row>
    <row r="69" spans="17:32" s="210" customFormat="1" ht="14.25">
      <c r="Q69" s="232"/>
      <c r="R69" s="232"/>
      <c r="S69" s="232"/>
      <c r="T69" s="232"/>
      <c r="U69" s="232"/>
      <c r="V69" s="232"/>
      <c r="W69" s="232"/>
      <c r="X69" s="232"/>
      <c r="Y69" s="232"/>
      <c r="Z69" s="232"/>
      <c r="AA69" s="232"/>
      <c r="AB69" s="232"/>
      <c r="AC69" s="232"/>
      <c r="AD69" s="232"/>
      <c r="AE69" s="232"/>
      <c r="AF69" s="232"/>
    </row>
    <row r="70" spans="17:32" s="210" customFormat="1" ht="14.25">
      <c r="Q70" s="232"/>
      <c r="R70" s="232"/>
      <c r="S70" s="232"/>
      <c r="T70" s="232"/>
      <c r="U70" s="232"/>
      <c r="V70" s="232"/>
      <c r="W70" s="232"/>
      <c r="X70" s="232"/>
      <c r="Y70" s="232"/>
      <c r="Z70" s="232"/>
      <c r="AA70" s="232"/>
      <c r="AB70" s="232"/>
      <c r="AC70" s="232"/>
      <c r="AD70" s="232"/>
      <c r="AE70" s="232"/>
      <c r="AF70" s="232"/>
    </row>
    <row r="71" spans="17:32" s="210" customFormat="1" ht="14.25">
      <c r="Q71" s="232"/>
      <c r="R71" s="232"/>
      <c r="S71" s="232"/>
      <c r="T71" s="232"/>
      <c r="U71" s="232"/>
      <c r="V71" s="232"/>
      <c r="W71" s="232"/>
      <c r="X71" s="232"/>
      <c r="Y71" s="232"/>
      <c r="Z71" s="232"/>
      <c r="AA71" s="232"/>
      <c r="AB71" s="232"/>
      <c r="AC71" s="232"/>
      <c r="AD71" s="232"/>
      <c r="AE71" s="232"/>
      <c r="AF71" s="232"/>
    </row>
    <row r="72" spans="17:32" s="210" customFormat="1" ht="14.25">
      <c r="Q72" s="232"/>
      <c r="R72" s="232"/>
      <c r="S72" s="232"/>
      <c r="T72" s="232"/>
      <c r="U72" s="232"/>
      <c r="V72" s="232"/>
      <c r="W72" s="232"/>
      <c r="X72" s="232"/>
      <c r="Y72" s="232"/>
      <c r="Z72" s="232"/>
      <c r="AA72" s="232"/>
      <c r="AB72" s="232"/>
      <c r="AC72" s="232"/>
      <c r="AD72" s="232"/>
      <c r="AE72" s="232"/>
      <c r="AF72" s="232"/>
    </row>
    <row r="73" spans="17:32" s="210" customFormat="1" ht="14.25">
      <c r="Q73" s="232"/>
      <c r="R73" s="232"/>
      <c r="S73" s="232"/>
      <c r="T73" s="232"/>
      <c r="U73" s="232"/>
      <c r="V73" s="232"/>
      <c r="W73" s="232"/>
      <c r="X73" s="232"/>
      <c r="Y73" s="232"/>
      <c r="Z73" s="232"/>
      <c r="AA73" s="232"/>
      <c r="AB73" s="232"/>
      <c r="AC73" s="232"/>
      <c r="AD73" s="232"/>
      <c r="AE73" s="232"/>
      <c r="AF73" s="232"/>
    </row>
    <row r="74" spans="17:32" s="210" customFormat="1" ht="14.25">
      <c r="Q74" s="232"/>
      <c r="R74" s="232"/>
      <c r="S74" s="232"/>
      <c r="T74" s="232"/>
      <c r="U74" s="232"/>
      <c r="V74" s="232"/>
      <c r="W74" s="232"/>
      <c r="X74" s="232"/>
      <c r="Y74" s="232"/>
      <c r="Z74" s="232"/>
      <c r="AA74" s="232"/>
      <c r="AB74" s="232"/>
      <c r="AC74" s="232"/>
      <c r="AD74" s="232"/>
      <c r="AE74" s="232"/>
      <c r="AF74" s="232"/>
    </row>
    <row r="75" spans="17:32" s="210" customFormat="1" ht="14.25">
      <c r="Q75" s="232"/>
      <c r="R75" s="232"/>
      <c r="S75" s="232"/>
      <c r="T75" s="232"/>
      <c r="U75" s="232"/>
      <c r="V75" s="232"/>
      <c r="W75" s="232"/>
      <c r="X75" s="232"/>
      <c r="Y75" s="232"/>
      <c r="Z75" s="232"/>
      <c r="AA75" s="232"/>
      <c r="AB75" s="232"/>
      <c r="AC75" s="232"/>
      <c r="AD75" s="232"/>
      <c r="AE75" s="232"/>
      <c r="AF75" s="232"/>
    </row>
    <row r="76" spans="17:32" s="210" customFormat="1" ht="14.25">
      <c r="Q76" s="232"/>
      <c r="R76" s="232"/>
      <c r="S76" s="232"/>
      <c r="T76" s="232"/>
      <c r="U76" s="232"/>
      <c r="V76" s="232"/>
      <c r="W76" s="232"/>
      <c r="X76" s="232"/>
      <c r="Y76" s="232"/>
      <c r="Z76" s="232"/>
      <c r="AA76" s="232"/>
      <c r="AB76" s="232"/>
      <c r="AC76" s="232"/>
      <c r="AD76" s="232"/>
      <c r="AE76" s="232"/>
      <c r="AF76" s="232"/>
    </row>
    <row r="77" spans="17:32" s="210" customFormat="1" ht="14.25">
      <c r="Q77" s="232"/>
      <c r="R77" s="232"/>
      <c r="S77" s="232"/>
      <c r="T77" s="232"/>
      <c r="U77" s="232"/>
      <c r="V77" s="232"/>
      <c r="W77" s="232"/>
      <c r="X77" s="232"/>
      <c r="Y77" s="232"/>
      <c r="Z77" s="232"/>
      <c r="AA77" s="232"/>
      <c r="AB77" s="232"/>
      <c r="AC77" s="232"/>
      <c r="AD77" s="232"/>
      <c r="AE77" s="232"/>
      <c r="AF77" s="232"/>
    </row>
    <row r="78" spans="17:32" s="210" customFormat="1" ht="14.25">
      <c r="Q78" s="232"/>
      <c r="R78" s="232"/>
      <c r="S78" s="232"/>
      <c r="T78" s="232"/>
      <c r="U78" s="232"/>
      <c r="V78" s="232"/>
      <c r="W78" s="232"/>
      <c r="X78" s="232"/>
      <c r="Y78" s="232"/>
      <c r="Z78" s="232"/>
      <c r="AA78" s="232"/>
      <c r="AB78" s="232"/>
      <c r="AC78" s="232"/>
      <c r="AD78" s="232"/>
      <c r="AE78" s="232"/>
      <c r="AF78" s="232"/>
    </row>
    <row r="79" spans="17:32" s="210" customFormat="1" ht="14.25">
      <c r="Q79" s="232"/>
      <c r="R79" s="232"/>
      <c r="S79" s="232"/>
      <c r="T79" s="232"/>
      <c r="U79" s="232"/>
      <c r="V79" s="232"/>
      <c r="W79" s="232"/>
      <c r="X79" s="232"/>
      <c r="Y79" s="232"/>
      <c r="Z79" s="232"/>
      <c r="AA79" s="232"/>
      <c r="AB79" s="232"/>
      <c r="AC79" s="232"/>
      <c r="AD79" s="232"/>
      <c r="AE79" s="232"/>
      <c r="AF79" s="232"/>
    </row>
    <row r="80" spans="17:32" s="210" customFormat="1" ht="14.25">
      <c r="Q80" s="232"/>
      <c r="R80" s="232"/>
      <c r="S80" s="232"/>
      <c r="T80" s="232"/>
      <c r="U80" s="232"/>
      <c r="V80" s="232"/>
      <c r="W80" s="232"/>
      <c r="X80" s="232"/>
      <c r="Y80" s="232"/>
      <c r="Z80" s="232"/>
      <c r="AA80" s="232"/>
      <c r="AB80" s="232"/>
      <c r="AC80" s="232"/>
      <c r="AD80" s="232"/>
      <c r="AE80" s="232"/>
      <c r="AF80" s="232"/>
    </row>
    <row r="81" spans="17:32" s="210" customFormat="1" ht="14.25">
      <c r="Q81" s="232"/>
      <c r="R81" s="232"/>
      <c r="S81" s="232"/>
      <c r="T81" s="232"/>
      <c r="U81" s="232"/>
      <c r="V81" s="232"/>
      <c r="W81" s="232"/>
      <c r="X81" s="232"/>
      <c r="Y81" s="232"/>
      <c r="Z81" s="232"/>
      <c r="AA81" s="232"/>
      <c r="AB81" s="232"/>
      <c r="AC81" s="232"/>
      <c r="AD81" s="232"/>
      <c r="AE81" s="232"/>
      <c r="AF81" s="232"/>
    </row>
    <row r="82" spans="17:32" s="210" customFormat="1" ht="14.25">
      <c r="Q82" s="232"/>
      <c r="R82" s="232"/>
      <c r="S82" s="232"/>
      <c r="T82" s="232"/>
      <c r="U82" s="232"/>
      <c r="V82" s="232"/>
      <c r="W82" s="232"/>
      <c r="X82" s="232"/>
      <c r="Y82" s="232"/>
      <c r="Z82" s="232"/>
      <c r="AA82" s="232"/>
      <c r="AB82" s="232"/>
      <c r="AC82" s="232"/>
      <c r="AD82" s="232"/>
      <c r="AE82" s="232"/>
      <c r="AF82" s="232"/>
    </row>
    <row r="83" spans="17:32" s="210" customFormat="1" ht="14.25">
      <c r="Q83" s="232"/>
      <c r="R83" s="232"/>
      <c r="S83" s="232"/>
      <c r="T83" s="232"/>
      <c r="U83" s="232"/>
      <c r="V83" s="232"/>
      <c r="W83" s="232"/>
      <c r="X83" s="232"/>
      <c r="Y83" s="232"/>
      <c r="Z83" s="232"/>
      <c r="AA83" s="232"/>
      <c r="AB83" s="232"/>
      <c r="AC83" s="232"/>
      <c r="AD83" s="232"/>
      <c r="AE83" s="232"/>
      <c r="AF83" s="232"/>
    </row>
    <row r="84" spans="17:32" s="210" customFormat="1" ht="14.25">
      <c r="Q84" s="232"/>
      <c r="R84" s="232"/>
      <c r="S84" s="232"/>
      <c r="T84" s="232"/>
      <c r="U84" s="232"/>
      <c r="V84" s="232"/>
      <c r="W84" s="232"/>
      <c r="X84" s="232"/>
      <c r="Y84" s="232"/>
      <c r="Z84" s="232"/>
      <c r="AA84" s="232"/>
      <c r="AB84" s="232"/>
      <c r="AC84" s="232"/>
      <c r="AD84" s="232"/>
      <c r="AE84" s="232"/>
      <c r="AF84" s="232"/>
    </row>
    <row r="85" spans="17:32" s="210" customFormat="1" ht="14.25">
      <c r="Q85" s="232"/>
      <c r="R85" s="232"/>
      <c r="S85" s="232"/>
      <c r="T85" s="232"/>
      <c r="U85" s="232"/>
      <c r="V85" s="232"/>
      <c r="W85" s="232"/>
      <c r="X85" s="232"/>
      <c r="Y85" s="232"/>
      <c r="Z85" s="232"/>
      <c r="AA85" s="232"/>
      <c r="AB85" s="232"/>
      <c r="AC85" s="232"/>
      <c r="AD85" s="232"/>
      <c r="AE85" s="232"/>
      <c r="AF85" s="232"/>
    </row>
    <row r="86" spans="17:32" s="210" customFormat="1" ht="14.25">
      <c r="Q86" s="232"/>
      <c r="R86" s="232"/>
      <c r="S86" s="232"/>
      <c r="T86" s="232"/>
      <c r="U86" s="232"/>
      <c r="V86" s="232"/>
      <c r="W86" s="232"/>
      <c r="X86" s="232"/>
      <c r="Y86" s="232"/>
      <c r="Z86" s="232"/>
      <c r="AA86" s="232"/>
      <c r="AB86" s="232"/>
      <c r="AC86" s="232"/>
      <c r="AD86" s="232"/>
      <c r="AE86" s="232"/>
      <c r="AF86" s="232"/>
    </row>
    <row r="87" spans="17:32" s="210" customFormat="1" ht="14.25">
      <c r="Q87" s="232"/>
      <c r="R87" s="232"/>
      <c r="S87" s="232"/>
      <c r="T87" s="232"/>
      <c r="U87" s="232"/>
      <c r="V87" s="232"/>
      <c r="W87" s="232"/>
      <c r="X87" s="232"/>
      <c r="Y87" s="232"/>
      <c r="Z87" s="232"/>
      <c r="AA87" s="232"/>
      <c r="AB87" s="232"/>
      <c r="AC87" s="232"/>
      <c r="AD87" s="232"/>
      <c r="AE87" s="232"/>
      <c r="AF87" s="232"/>
    </row>
    <row r="88" spans="17:32" s="210" customFormat="1" ht="14.25">
      <c r="Q88" s="232"/>
      <c r="R88" s="232"/>
      <c r="S88" s="232"/>
      <c r="T88" s="232"/>
      <c r="U88" s="232"/>
      <c r="V88" s="232"/>
      <c r="W88" s="232"/>
      <c r="X88" s="232"/>
      <c r="Y88" s="232"/>
      <c r="Z88" s="232"/>
      <c r="AA88" s="232"/>
      <c r="AB88" s="232"/>
      <c r="AC88" s="232"/>
      <c r="AD88" s="232"/>
      <c r="AE88" s="232"/>
      <c r="AF88" s="232"/>
    </row>
    <row r="89" spans="17:32" ht="12.75">
      <c r="Q89" s="221"/>
      <c r="R89" s="221"/>
      <c r="S89" s="221"/>
      <c r="T89" s="221"/>
      <c r="U89" s="221"/>
      <c r="V89" s="221"/>
      <c r="W89" s="221"/>
      <c r="X89" s="221"/>
      <c r="Y89" s="221"/>
      <c r="Z89" s="221"/>
      <c r="AA89" s="221"/>
      <c r="AB89" s="221"/>
      <c r="AC89" s="221"/>
      <c r="AD89" s="221"/>
      <c r="AE89" s="221"/>
      <c r="AF89" s="221"/>
    </row>
    <row r="90" spans="17:32" ht="12.75">
      <c r="Q90" s="221"/>
      <c r="R90" s="221"/>
      <c r="S90" s="221"/>
      <c r="T90" s="221"/>
      <c r="U90" s="221"/>
      <c r="V90" s="221"/>
      <c r="W90" s="221"/>
      <c r="X90" s="221"/>
      <c r="Y90" s="221"/>
      <c r="Z90" s="221"/>
      <c r="AA90" s="221"/>
      <c r="AB90" s="221"/>
      <c r="AC90" s="221"/>
      <c r="AD90" s="221"/>
      <c r="AE90" s="221"/>
      <c r="AF90" s="221"/>
    </row>
    <row r="91" spans="17:32" ht="12.75">
      <c r="Q91" s="221"/>
      <c r="R91" s="221"/>
      <c r="S91" s="221"/>
      <c r="T91" s="221"/>
      <c r="U91" s="221"/>
      <c r="V91" s="221"/>
      <c r="W91" s="221"/>
      <c r="X91" s="221"/>
      <c r="Y91" s="221"/>
      <c r="Z91" s="221"/>
      <c r="AA91" s="221"/>
      <c r="AB91" s="221"/>
      <c r="AC91" s="221"/>
      <c r="AD91" s="221"/>
      <c r="AE91" s="221"/>
      <c r="AF91" s="221"/>
    </row>
    <row r="92" spans="17:32" ht="12.75">
      <c r="Q92" s="221"/>
      <c r="R92" s="221"/>
      <c r="S92" s="221"/>
      <c r="T92" s="221"/>
      <c r="U92" s="221"/>
      <c r="V92" s="221"/>
      <c r="W92" s="221"/>
      <c r="X92" s="221"/>
      <c r="Y92" s="221"/>
      <c r="Z92" s="221"/>
      <c r="AA92" s="221"/>
      <c r="AB92" s="221"/>
      <c r="AC92" s="221"/>
      <c r="AD92" s="221"/>
      <c r="AE92" s="221"/>
      <c r="AF92" s="221"/>
    </row>
    <row r="93" spans="17:32" ht="12.75">
      <c r="Q93" s="221"/>
      <c r="R93" s="221"/>
      <c r="S93" s="221"/>
      <c r="T93" s="221"/>
      <c r="U93" s="221"/>
      <c r="V93" s="221"/>
      <c r="W93" s="221"/>
      <c r="X93" s="221"/>
      <c r="Y93" s="221"/>
      <c r="Z93" s="221"/>
      <c r="AA93" s="221"/>
      <c r="AB93" s="221"/>
      <c r="AC93" s="221"/>
      <c r="AD93" s="221"/>
      <c r="AE93" s="221"/>
      <c r="AF93" s="221"/>
    </row>
    <row r="94" spans="17:32" ht="12.75">
      <c r="Q94" s="221"/>
      <c r="R94" s="221"/>
      <c r="S94" s="221"/>
      <c r="T94" s="221"/>
      <c r="U94" s="221"/>
      <c r="V94" s="221"/>
      <c r="W94" s="221"/>
      <c r="X94" s="221"/>
      <c r="Y94" s="221"/>
      <c r="Z94" s="221"/>
      <c r="AA94" s="221"/>
      <c r="AB94" s="221"/>
      <c r="AC94" s="221"/>
      <c r="AD94" s="221"/>
      <c r="AE94" s="221"/>
      <c r="AF94" s="221"/>
    </row>
    <row r="95" spans="17:32" ht="12.75">
      <c r="Q95" s="221"/>
      <c r="R95" s="221"/>
      <c r="S95" s="221"/>
      <c r="T95" s="221"/>
      <c r="U95" s="221"/>
      <c r="V95" s="221"/>
      <c r="W95" s="221"/>
      <c r="X95" s="221"/>
      <c r="Y95" s="221"/>
      <c r="Z95" s="221"/>
      <c r="AA95" s="221"/>
      <c r="AB95" s="221"/>
      <c r="AC95" s="221"/>
      <c r="AD95" s="221"/>
      <c r="AE95" s="221"/>
      <c r="AF95" s="221"/>
    </row>
    <row r="96" spans="17:32" ht="12.75">
      <c r="Q96" s="221"/>
      <c r="R96" s="221"/>
      <c r="S96" s="221"/>
      <c r="T96" s="221"/>
      <c r="U96" s="221"/>
      <c r="V96" s="221"/>
      <c r="W96" s="221"/>
      <c r="X96" s="221"/>
      <c r="Y96" s="221"/>
      <c r="Z96" s="221"/>
      <c r="AA96" s="221"/>
      <c r="AB96" s="221"/>
      <c r="AC96" s="221"/>
      <c r="AD96" s="221"/>
      <c r="AE96" s="221"/>
      <c r="AF96" s="221"/>
    </row>
    <row r="97" spans="17:32" ht="12.75">
      <c r="Q97" s="221"/>
      <c r="R97" s="221"/>
      <c r="S97" s="221"/>
      <c r="T97" s="221"/>
      <c r="U97" s="221"/>
      <c r="V97" s="221"/>
      <c r="W97" s="221"/>
      <c r="X97" s="221"/>
      <c r="Y97" s="221"/>
      <c r="Z97" s="221"/>
      <c r="AA97" s="221"/>
      <c r="AB97" s="221"/>
      <c r="AC97" s="221"/>
      <c r="AD97" s="221"/>
      <c r="AE97" s="221"/>
      <c r="AF97" s="221"/>
    </row>
    <row r="98" spans="17:32" ht="12.75">
      <c r="Q98" s="221"/>
      <c r="R98" s="221"/>
      <c r="S98" s="221"/>
      <c r="T98" s="221"/>
      <c r="U98" s="221"/>
      <c r="V98" s="221"/>
      <c r="W98" s="221"/>
      <c r="X98" s="221"/>
      <c r="Y98" s="221"/>
      <c r="Z98" s="221"/>
      <c r="AA98" s="221"/>
      <c r="AB98" s="221"/>
      <c r="AC98" s="221"/>
      <c r="AD98" s="221"/>
      <c r="AE98" s="221"/>
      <c r="AF98" s="221"/>
    </row>
    <row r="99" spans="17:32" ht="12.75">
      <c r="Q99" s="221"/>
      <c r="R99" s="221"/>
      <c r="S99" s="221"/>
      <c r="T99" s="221"/>
      <c r="U99" s="221"/>
      <c r="V99" s="221"/>
      <c r="W99" s="221"/>
      <c r="X99" s="221"/>
      <c r="Y99" s="221"/>
      <c r="Z99" s="221"/>
      <c r="AA99" s="221"/>
      <c r="AB99" s="221"/>
      <c r="AC99" s="221"/>
      <c r="AD99" s="221"/>
      <c r="AE99" s="221"/>
      <c r="AF99" s="221"/>
    </row>
    <row r="100" spans="17:32" ht="12.75">
      <c r="Q100" s="221"/>
      <c r="R100" s="221"/>
      <c r="S100" s="221"/>
      <c r="T100" s="221"/>
      <c r="U100" s="221"/>
      <c r="V100" s="221"/>
      <c r="W100" s="221"/>
      <c r="X100" s="221"/>
      <c r="Y100" s="221"/>
      <c r="Z100" s="221"/>
      <c r="AA100" s="221"/>
      <c r="AB100" s="221"/>
      <c r="AC100" s="221"/>
      <c r="AD100" s="221"/>
      <c r="AE100" s="221"/>
      <c r="AF100" s="221"/>
    </row>
    <row r="101" spans="17:32" ht="12.75">
      <c r="Q101" s="221"/>
      <c r="R101" s="221"/>
      <c r="S101" s="221"/>
      <c r="T101" s="221"/>
      <c r="U101" s="221"/>
      <c r="V101" s="221"/>
      <c r="W101" s="221"/>
      <c r="X101" s="221"/>
      <c r="Y101" s="221"/>
      <c r="Z101" s="221"/>
      <c r="AA101" s="221"/>
      <c r="AB101" s="221"/>
      <c r="AC101" s="221"/>
      <c r="AD101" s="221"/>
      <c r="AE101" s="221"/>
      <c r="AF101" s="221"/>
    </row>
    <row r="102" spans="17:32" ht="12.75">
      <c r="Q102" s="221"/>
      <c r="R102" s="221"/>
      <c r="S102" s="221"/>
      <c r="T102" s="221"/>
      <c r="U102" s="221"/>
      <c r="V102" s="221"/>
      <c r="W102" s="221"/>
      <c r="X102" s="221"/>
      <c r="Y102" s="221"/>
      <c r="Z102" s="221"/>
      <c r="AA102" s="221"/>
      <c r="AB102" s="221"/>
      <c r="AC102" s="221"/>
      <c r="AD102" s="221"/>
      <c r="AE102" s="221"/>
      <c r="AF102" s="221"/>
    </row>
    <row r="103" spans="17:32" ht="12.75">
      <c r="Q103" s="221"/>
      <c r="R103" s="221"/>
      <c r="S103" s="221"/>
      <c r="T103" s="221"/>
      <c r="U103" s="221"/>
      <c r="V103" s="221"/>
      <c r="W103" s="221"/>
      <c r="X103" s="221"/>
      <c r="Y103" s="221"/>
      <c r="Z103" s="221"/>
      <c r="AA103" s="221"/>
      <c r="AB103" s="221"/>
      <c r="AC103" s="221"/>
      <c r="AD103" s="221"/>
      <c r="AE103" s="221"/>
      <c r="AF103" s="221"/>
    </row>
    <row r="104" spans="17:32" ht="12.75">
      <c r="Q104" s="221"/>
      <c r="R104" s="221"/>
      <c r="S104" s="221"/>
      <c r="T104" s="221"/>
      <c r="U104" s="221"/>
      <c r="V104" s="221"/>
      <c r="W104" s="221"/>
      <c r="X104" s="221"/>
      <c r="Y104" s="221"/>
      <c r="Z104" s="221"/>
      <c r="AA104" s="221"/>
      <c r="AB104" s="221"/>
      <c r="AC104" s="221"/>
      <c r="AD104" s="221"/>
      <c r="AE104" s="221"/>
      <c r="AF104" s="221"/>
    </row>
    <row r="105" spans="17:32" ht="12.75">
      <c r="Q105" s="221"/>
      <c r="R105" s="221"/>
      <c r="S105" s="221"/>
      <c r="T105" s="221"/>
      <c r="U105" s="221"/>
      <c r="V105" s="221"/>
      <c r="W105" s="221"/>
      <c r="X105" s="221"/>
      <c r="Y105" s="221"/>
      <c r="Z105" s="221"/>
      <c r="AA105" s="221"/>
      <c r="AB105" s="221"/>
      <c r="AC105" s="221"/>
      <c r="AD105" s="221"/>
      <c r="AE105" s="221"/>
      <c r="AF105" s="221"/>
    </row>
    <row r="106" spans="17:32" ht="12.75">
      <c r="Q106" s="221"/>
      <c r="R106" s="221"/>
      <c r="S106" s="221"/>
      <c r="T106" s="221"/>
      <c r="U106" s="221"/>
      <c r="V106" s="221"/>
      <c r="W106" s="221"/>
      <c r="X106" s="221"/>
      <c r="Y106" s="221"/>
      <c r="Z106" s="221"/>
      <c r="AA106" s="221"/>
      <c r="AB106" s="221"/>
      <c r="AC106" s="221"/>
      <c r="AD106" s="221"/>
      <c r="AE106" s="221"/>
      <c r="AF106" s="221"/>
    </row>
    <row r="107" spans="17:32" ht="12.75">
      <c r="Q107" s="221"/>
      <c r="R107" s="221"/>
      <c r="S107" s="221"/>
      <c r="T107" s="221"/>
      <c r="U107" s="221"/>
      <c r="V107" s="221"/>
      <c r="W107" s="221"/>
      <c r="X107" s="221"/>
      <c r="Y107" s="221"/>
      <c r="Z107" s="221"/>
      <c r="AA107" s="221"/>
      <c r="AB107" s="221"/>
      <c r="AC107" s="221"/>
      <c r="AD107" s="221"/>
      <c r="AE107" s="221"/>
      <c r="AF107" s="221"/>
    </row>
    <row r="108" spans="17:32" ht="12.75">
      <c r="Q108" s="221"/>
      <c r="R108" s="221"/>
      <c r="S108" s="221"/>
      <c r="T108" s="221"/>
      <c r="U108" s="221"/>
      <c r="V108" s="221"/>
      <c r="W108" s="221"/>
      <c r="X108" s="221"/>
      <c r="Y108" s="221"/>
      <c r="Z108" s="221"/>
      <c r="AA108" s="221"/>
      <c r="AB108" s="221"/>
      <c r="AC108" s="221"/>
      <c r="AD108" s="221"/>
      <c r="AE108" s="221"/>
      <c r="AF108" s="221"/>
    </row>
    <row r="109" spans="17:32" ht="12.75">
      <c r="Q109" s="221"/>
      <c r="R109" s="221"/>
      <c r="S109" s="221"/>
      <c r="T109" s="221"/>
      <c r="U109" s="221"/>
      <c r="V109" s="221"/>
      <c r="W109" s="221"/>
      <c r="X109" s="221"/>
      <c r="Y109" s="221"/>
      <c r="Z109" s="221"/>
      <c r="AA109" s="221"/>
      <c r="AB109" s="221"/>
      <c r="AC109" s="221"/>
      <c r="AD109" s="221"/>
      <c r="AE109" s="221"/>
      <c r="AF109" s="221"/>
    </row>
    <row r="110" spans="17:32" ht="12.75">
      <c r="Q110" s="221"/>
      <c r="R110" s="221"/>
      <c r="S110" s="221"/>
      <c r="T110" s="221"/>
      <c r="U110" s="221"/>
      <c r="V110" s="221"/>
      <c r="W110" s="221"/>
      <c r="X110" s="221"/>
      <c r="Y110" s="221"/>
      <c r="Z110" s="221"/>
      <c r="AA110" s="221"/>
      <c r="AB110" s="221"/>
      <c r="AC110" s="221"/>
      <c r="AD110" s="221"/>
      <c r="AE110" s="221"/>
      <c r="AF110" s="221"/>
    </row>
    <row r="111" spans="17:32" ht="12.75">
      <c r="Q111" s="221"/>
      <c r="R111" s="221"/>
      <c r="S111" s="221"/>
      <c r="T111" s="221"/>
      <c r="U111" s="221"/>
      <c r="V111" s="221"/>
      <c r="W111" s="221"/>
      <c r="X111" s="221"/>
      <c r="Y111" s="221"/>
      <c r="Z111" s="221"/>
      <c r="AA111" s="221"/>
      <c r="AB111" s="221"/>
      <c r="AC111" s="221"/>
      <c r="AD111" s="221"/>
      <c r="AE111" s="221"/>
      <c r="AF111" s="221"/>
    </row>
    <row r="112" spans="17:32" ht="12.75">
      <c r="Q112" s="221"/>
      <c r="R112" s="221"/>
      <c r="S112" s="221"/>
      <c r="T112" s="221"/>
      <c r="U112" s="221"/>
      <c r="V112" s="221"/>
      <c r="W112" s="221"/>
      <c r="X112" s="221"/>
      <c r="Y112" s="221"/>
      <c r="Z112" s="221"/>
      <c r="AA112" s="221"/>
      <c r="AB112" s="221"/>
      <c r="AC112" s="221"/>
      <c r="AD112" s="221"/>
      <c r="AE112" s="221"/>
      <c r="AF112" s="221"/>
    </row>
    <row r="113" spans="17:32" ht="12.75">
      <c r="Q113" s="221"/>
      <c r="R113" s="221"/>
      <c r="S113" s="221"/>
      <c r="T113" s="221"/>
      <c r="U113" s="221"/>
      <c r="V113" s="221"/>
      <c r="W113" s="221"/>
      <c r="X113" s="221"/>
      <c r="Y113" s="221"/>
      <c r="Z113" s="221"/>
      <c r="AA113" s="221"/>
      <c r="AB113" s="221"/>
      <c r="AC113" s="221"/>
      <c r="AD113" s="221"/>
      <c r="AE113" s="221"/>
      <c r="AF113" s="221"/>
    </row>
    <row r="114" spans="17:32" ht="12.75">
      <c r="Q114" s="221"/>
      <c r="R114" s="221"/>
      <c r="S114" s="221"/>
      <c r="T114" s="221"/>
      <c r="U114" s="221"/>
      <c r="V114" s="221"/>
      <c r="W114" s="221"/>
      <c r="X114" s="221"/>
      <c r="Y114" s="221"/>
      <c r="Z114" s="221"/>
      <c r="AA114" s="221"/>
      <c r="AB114" s="221"/>
      <c r="AC114" s="221"/>
      <c r="AD114" s="221"/>
      <c r="AE114" s="221"/>
      <c r="AF114" s="221"/>
    </row>
    <row r="115" spans="17:32" ht="12.75">
      <c r="Q115" s="221"/>
      <c r="R115" s="221"/>
      <c r="S115" s="221"/>
      <c r="T115" s="221"/>
      <c r="U115" s="221"/>
      <c r="V115" s="221"/>
      <c r="W115" s="221"/>
      <c r="X115" s="221"/>
      <c r="Y115" s="221"/>
      <c r="Z115" s="221"/>
      <c r="AA115" s="221"/>
      <c r="AB115" s="221"/>
      <c r="AC115" s="221"/>
      <c r="AD115" s="221"/>
      <c r="AE115" s="221"/>
      <c r="AF115" s="221"/>
    </row>
    <row r="116" spans="17:32" ht="12.75">
      <c r="Q116" s="221"/>
      <c r="R116" s="221"/>
      <c r="S116" s="221"/>
      <c r="T116" s="221"/>
      <c r="U116" s="221"/>
      <c r="V116" s="221"/>
      <c r="W116" s="221"/>
      <c r="X116" s="221"/>
      <c r="Y116" s="221"/>
      <c r="Z116" s="221"/>
      <c r="AA116" s="221"/>
      <c r="AB116" s="221"/>
      <c r="AC116" s="221"/>
      <c r="AD116" s="221"/>
      <c r="AE116" s="221"/>
      <c r="AF116" s="221"/>
    </row>
    <row r="117" spans="17:32" ht="12.75">
      <c r="Q117" s="221"/>
      <c r="R117" s="221"/>
      <c r="S117" s="221"/>
      <c r="T117" s="221"/>
      <c r="U117" s="221"/>
      <c r="V117" s="221"/>
      <c r="W117" s="221"/>
      <c r="X117" s="221"/>
      <c r="Y117" s="221"/>
      <c r="Z117" s="221"/>
      <c r="AA117" s="221"/>
      <c r="AB117" s="221"/>
      <c r="AC117" s="221"/>
      <c r="AD117" s="221"/>
      <c r="AE117" s="221"/>
      <c r="AF117" s="221"/>
    </row>
    <row r="118" spans="17:32" ht="12.75">
      <c r="Q118" s="221"/>
      <c r="R118" s="221"/>
      <c r="S118" s="221"/>
      <c r="T118" s="221"/>
      <c r="U118" s="221"/>
      <c r="V118" s="221"/>
      <c r="W118" s="221"/>
      <c r="X118" s="221"/>
      <c r="Y118" s="221"/>
      <c r="Z118" s="221"/>
      <c r="AA118" s="221"/>
      <c r="AB118" s="221"/>
      <c r="AC118" s="221"/>
      <c r="AD118" s="221"/>
      <c r="AE118" s="221"/>
      <c r="AF118" s="221"/>
    </row>
    <row r="119" spans="17:32" ht="12.75">
      <c r="Q119" s="221"/>
      <c r="R119" s="221"/>
      <c r="S119" s="221"/>
      <c r="T119" s="221"/>
      <c r="U119" s="221"/>
      <c r="V119" s="221"/>
      <c r="W119" s="221"/>
      <c r="X119" s="221"/>
      <c r="Y119" s="221"/>
      <c r="Z119" s="221"/>
      <c r="AA119" s="221"/>
      <c r="AB119" s="221"/>
      <c r="AC119" s="221"/>
      <c r="AD119" s="221"/>
      <c r="AE119" s="221"/>
      <c r="AF119" s="221"/>
    </row>
    <row r="120" spans="17:32" ht="12.75">
      <c r="Q120" s="221"/>
      <c r="R120" s="221"/>
      <c r="S120" s="221"/>
      <c r="T120" s="221"/>
      <c r="U120" s="221"/>
      <c r="V120" s="221"/>
      <c r="W120" s="221"/>
      <c r="X120" s="221"/>
      <c r="Y120" s="221"/>
      <c r="Z120" s="221"/>
      <c r="AA120" s="221"/>
      <c r="AB120" s="221"/>
      <c r="AC120" s="221"/>
      <c r="AD120" s="221"/>
      <c r="AE120" s="221"/>
      <c r="AF120" s="221"/>
    </row>
    <row r="121" spans="17:32" ht="12.75">
      <c r="Q121" s="221"/>
      <c r="R121" s="221"/>
      <c r="S121" s="221"/>
      <c r="T121" s="221"/>
      <c r="U121" s="221"/>
      <c r="V121" s="221"/>
      <c r="W121" s="221"/>
      <c r="X121" s="221"/>
      <c r="Y121" s="221"/>
      <c r="Z121" s="221"/>
      <c r="AA121" s="221"/>
      <c r="AB121" s="221"/>
      <c r="AC121" s="221"/>
      <c r="AD121" s="221"/>
      <c r="AE121" s="221"/>
      <c r="AF121" s="221"/>
    </row>
    <row r="122" spans="17:32" ht="12.75">
      <c r="Q122" s="221"/>
      <c r="R122" s="221"/>
      <c r="S122" s="221"/>
      <c r="T122" s="221"/>
      <c r="U122" s="221"/>
      <c r="V122" s="221"/>
      <c r="W122" s="221"/>
      <c r="X122" s="221"/>
      <c r="Y122" s="221"/>
      <c r="Z122" s="221"/>
      <c r="AA122" s="221"/>
      <c r="AB122" s="221"/>
      <c r="AC122" s="221"/>
      <c r="AD122" s="221"/>
      <c r="AE122" s="221"/>
      <c r="AF122" s="221"/>
    </row>
    <row r="123" spans="17:32" ht="12.75">
      <c r="Q123" s="221"/>
      <c r="R123" s="221"/>
      <c r="S123" s="221"/>
      <c r="T123" s="221"/>
      <c r="U123" s="221"/>
      <c r="V123" s="221"/>
      <c r="W123" s="221"/>
      <c r="X123" s="221"/>
      <c r="Y123" s="221"/>
      <c r="Z123" s="221"/>
      <c r="AA123" s="221"/>
      <c r="AB123" s="221"/>
      <c r="AC123" s="221"/>
      <c r="AD123" s="221"/>
      <c r="AE123" s="221"/>
      <c r="AF123" s="221"/>
    </row>
    <row r="124" spans="17:32" ht="12.75">
      <c r="Q124" s="221"/>
      <c r="R124" s="221"/>
      <c r="S124" s="221"/>
      <c r="T124" s="221"/>
      <c r="U124" s="221"/>
      <c r="V124" s="221"/>
      <c r="W124" s="221"/>
      <c r="X124" s="221"/>
      <c r="Y124" s="221"/>
      <c r="Z124" s="221"/>
      <c r="AA124" s="221"/>
      <c r="AB124" s="221"/>
      <c r="AC124" s="221"/>
      <c r="AD124" s="221"/>
      <c r="AE124" s="221"/>
      <c r="AF124" s="221"/>
    </row>
    <row r="125" spans="17:32" ht="12.75">
      <c r="Q125" s="221"/>
      <c r="R125" s="221"/>
      <c r="S125" s="221"/>
      <c r="T125" s="221"/>
      <c r="U125" s="221"/>
      <c r="V125" s="221"/>
      <c r="W125" s="221"/>
      <c r="X125" s="221"/>
      <c r="Y125" s="221"/>
      <c r="Z125" s="221"/>
      <c r="AA125" s="221"/>
      <c r="AB125" s="221"/>
      <c r="AC125" s="221"/>
      <c r="AD125" s="221"/>
      <c r="AE125" s="221"/>
      <c r="AF125" s="221"/>
    </row>
    <row r="126" spans="17:32" ht="12.75">
      <c r="Q126" s="221"/>
      <c r="R126" s="221"/>
      <c r="S126" s="221"/>
      <c r="T126" s="221"/>
      <c r="U126" s="221"/>
      <c r="V126" s="221"/>
      <c r="W126" s="221"/>
      <c r="X126" s="221"/>
      <c r="Y126" s="221"/>
      <c r="Z126" s="221"/>
      <c r="AA126" s="221"/>
      <c r="AB126" s="221"/>
      <c r="AC126" s="221"/>
      <c r="AD126" s="221"/>
      <c r="AE126" s="221"/>
      <c r="AF126" s="221"/>
    </row>
    <row r="127" spans="17:32" ht="12.75">
      <c r="Q127" s="221"/>
      <c r="R127" s="221"/>
      <c r="S127" s="221"/>
      <c r="T127" s="221"/>
      <c r="U127" s="221"/>
      <c r="V127" s="221"/>
      <c r="W127" s="221"/>
      <c r="X127" s="221"/>
      <c r="Y127" s="221"/>
      <c r="Z127" s="221"/>
      <c r="AA127" s="221"/>
      <c r="AB127" s="221"/>
      <c r="AC127" s="221"/>
      <c r="AD127" s="221"/>
      <c r="AE127" s="221"/>
      <c r="AF127" s="221"/>
    </row>
    <row r="128" spans="17:32" ht="12.75">
      <c r="Q128" s="221"/>
      <c r="R128" s="221"/>
      <c r="S128" s="221"/>
      <c r="T128" s="221"/>
      <c r="U128" s="221"/>
      <c r="V128" s="221"/>
      <c r="W128" s="221"/>
      <c r="X128" s="221"/>
      <c r="Y128" s="221"/>
      <c r="Z128" s="221"/>
      <c r="AA128" s="221"/>
      <c r="AB128" s="221"/>
      <c r="AC128" s="221"/>
      <c r="AD128" s="221"/>
      <c r="AE128" s="221"/>
      <c r="AF128" s="221"/>
    </row>
    <row r="129" spans="17:32" ht="12.75">
      <c r="Q129" s="221"/>
      <c r="R129" s="221"/>
      <c r="S129" s="221"/>
      <c r="T129" s="221"/>
      <c r="U129" s="221"/>
      <c r="V129" s="221"/>
      <c r="W129" s="221"/>
      <c r="X129" s="221"/>
      <c r="Y129" s="221"/>
      <c r="Z129" s="221"/>
      <c r="AA129" s="221"/>
      <c r="AB129" s="221"/>
      <c r="AC129" s="221"/>
      <c r="AD129" s="221"/>
      <c r="AE129" s="221"/>
      <c r="AF129" s="221"/>
    </row>
    <row r="130" spans="17:32" ht="12.75">
      <c r="Q130" s="221"/>
      <c r="R130" s="221"/>
      <c r="S130" s="221"/>
      <c r="T130" s="221"/>
      <c r="U130" s="221"/>
      <c r="V130" s="221"/>
      <c r="W130" s="221"/>
      <c r="X130" s="221"/>
      <c r="Y130" s="221"/>
      <c r="Z130" s="221"/>
      <c r="AA130" s="221"/>
      <c r="AB130" s="221"/>
      <c r="AC130" s="221"/>
      <c r="AD130" s="221"/>
      <c r="AE130" s="221"/>
      <c r="AF130" s="221"/>
    </row>
    <row r="131" spans="17:32" ht="12.75">
      <c r="Q131" s="221"/>
      <c r="R131" s="221"/>
      <c r="S131" s="221"/>
      <c r="T131" s="221"/>
      <c r="U131" s="221"/>
      <c r="V131" s="221"/>
      <c r="W131" s="221"/>
      <c r="X131" s="221"/>
      <c r="Y131" s="221"/>
      <c r="Z131" s="221"/>
      <c r="AA131" s="221"/>
      <c r="AB131" s="221"/>
      <c r="AC131" s="221"/>
      <c r="AD131" s="221"/>
      <c r="AE131" s="221"/>
      <c r="AF131" s="221"/>
    </row>
    <row r="132" spans="17:32" ht="12.75">
      <c r="Q132" s="221"/>
      <c r="R132" s="221"/>
      <c r="S132" s="221"/>
      <c r="T132" s="221"/>
      <c r="U132" s="221"/>
      <c r="V132" s="221"/>
      <c r="W132" s="221"/>
      <c r="X132" s="221"/>
      <c r="Y132" s="221"/>
      <c r="Z132" s="221"/>
      <c r="AA132" s="221"/>
      <c r="AB132" s="221"/>
      <c r="AC132" s="221"/>
      <c r="AD132" s="221"/>
      <c r="AE132" s="221"/>
      <c r="AF132" s="221"/>
    </row>
    <row r="133" spans="17:32" ht="12.75">
      <c r="Q133" s="221"/>
      <c r="R133" s="221"/>
      <c r="S133" s="221"/>
      <c r="T133" s="221"/>
      <c r="U133" s="221"/>
      <c r="V133" s="221"/>
      <c r="W133" s="221"/>
      <c r="X133" s="221"/>
      <c r="Y133" s="221"/>
      <c r="Z133" s="221"/>
      <c r="AA133" s="221"/>
      <c r="AB133" s="221"/>
      <c r="AC133" s="221"/>
      <c r="AD133" s="221"/>
      <c r="AE133" s="221"/>
      <c r="AF133" s="221"/>
    </row>
    <row r="134" spans="17:32" ht="12.75">
      <c r="Q134" s="221"/>
      <c r="R134" s="221"/>
      <c r="S134" s="221"/>
      <c r="T134" s="221"/>
      <c r="U134" s="221"/>
      <c r="V134" s="221"/>
      <c r="W134" s="221"/>
      <c r="X134" s="221"/>
      <c r="Y134" s="221"/>
      <c r="Z134" s="221"/>
      <c r="AA134" s="221"/>
      <c r="AB134" s="221"/>
      <c r="AC134" s="221"/>
      <c r="AD134" s="221"/>
      <c r="AE134" s="221"/>
      <c r="AF134" s="221"/>
    </row>
    <row r="135" spans="17:32" ht="12.75">
      <c r="Q135" s="221"/>
      <c r="R135" s="221"/>
      <c r="S135" s="221"/>
      <c r="T135" s="221"/>
      <c r="U135" s="221"/>
      <c r="V135" s="221"/>
      <c r="W135" s="221"/>
      <c r="X135" s="221"/>
      <c r="Y135" s="221"/>
      <c r="Z135" s="221"/>
      <c r="AA135" s="221"/>
      <c r="AB135" s="221"/>
      <c r="AC135" s="221"/>
      <c r="AD135" s="221"/>
      <c r="AE135" s="221"/>
      <c r="AF135" s="221"/>
    </row>
    <row r="136" spans="17:32" ht="12.75">
      <c r="Q136" s="221"/>
      <c r="R136" s="221"/>
      <c r="S136" s="221"/>
      <c r="T136" s="221"/>
      <c r="U136" s="221"/>
      <c r="V136" s="221"/>
      <c r="W136" s="221"/>
      <c r="X136" s="221"/>
      <c r="Y136" s="221"/>
      <c r="Z136" s="221"/>
      <c r="AA136" s="221"/>
      <c r="AB136" s="221"/>
      <c r="AC136" s="221"/>
      <c r="AD136" s="221"/>
      <c r="AE136" s="221"/>
      <c r="AF136" s="221"/>
    </row>
    <row r="137" spans="17:32" ht="12.75">
      <c r="Q137" s="221"/>
      <c r="R137" s="221"/>
      <c r="S137" s="221"/>
      <c r="T137" s="221"/>
      <c r="U137" s="221"/>
      <c r="V137" s="221"/>
      <c r="W137" s="221"/>
      <c r="X137" s="221"/>
      <c r="Y137" s="221"/>
      <c r="Z137" s="221"/>
      <c r="AA137" s="221"/>
      <c r="AB137" s="221"/>
      <c r="AC137" s="221"/>
      <c r="AD137" s="221"/>
      <c r="AE137" s="221"/>
      <c r="AF137" s="221"/>
    </row>
    <row r="138" spans="17:32" ht="12.75">
      <c r="Q138" s="221"/>
      <c r="R138" s="221"/>
      <c r="S138" s="221"/>
      <c r="T138" s="221"/>
      <c r="U138" s="221"/>
      <c r="V138" s="221"/>
      <c r="W138" s="221"/>
      <c r="X138" s="221"/>
      <c r="Y138" s="221"/>
      <c r="Z138" s="221"/>
      <c r="AA138" s="221"/>
      <c r="AB138" s="221"/>
      <c r="AC138" s="221"/>
      <c r="AD138" s="221"/>
      <c r="AE138" s="221"/>
      <c r="AF138" s="221"/>
    </row>
    <row r="139" spans="17:32" ht="12.75">
      <c r="Q139" s="221"/>
      <c r="R139" s="221"/>
      <c r="S139" s="221"/>
      <c r="T139" s="221"/>
      <c r="U139" s="221"/>
      <c r="V139" s="221"/>
      <c r="W139" s="221"/>
      <c r="X139" s="221"/>
      <c r="Y139" s="221"/>
      <c r="Z139" s="221"/>
      <c r="AA139" s="221"/>
      <c r="AB139" s="221"/>
      <c r="AC139" s="221"/>
      <c r="AD139" s="221"/>
      <c r="AE139" s="221"/>
      <c r="AF139" s="221"/>
    </row>
    <row r="140" spans="17:32" ht="12.75">
      <c r="Q140" s="221"/>
      <c r="R140" s="221"/>
      <c r="S140" s="221"/>
      <c r="T140" s="221"/>
      <c r="U140" s="221"/>
      <c r="V140" s="221"/>
      <c r="W140" s="221"/>
      <c r="X140" s="221"/>
      <c r="Y140" s="221"/>
      <c r="Z140" s="221"/>
      <c r="AA140" s="221"/>
      <c r="AB140" s="221"/>
      <c r="AC140" s="221"/>
      <c r="AD140" s="221"/>
      <c r="AE140" s="221"/>
      <c r="AF140" s="221"/>
    </row>
    <row r="141" spans="17:32" ht="12.75">
      <c r="Q141" s="221"/>
      <c r="R141" s="221"/>
      <c r="S141" s="221"/>
      <c r="T141" s="221"/>
      <c r="U141" s="221"/>
      <c r="V141" s="221"/>
      <c r="W141" s="221"/>
      <c r="X141" s="221"/>
      <c r="Y141" s="221"/>
      <c r="Z141" s="221"/>
      <c r="AA141" s="221"/>
      <c r="AB141" s="221"/>
      <c r="AC141" s="221"/>
      <c r="AD141" s="221"/>
      <c r="AE141" s="221"/>
      <c r="AF141" s="221"/>
    </row>
    <row r="142" spans="17:32" ht="12.75">
      <c r="Q142" s="221"/>
      <c r="R142" s="221"/>
      <c r="S142" s="221"/>
      <c r="T142" s="221"/>
      <c r="U142" s="221"/>
      <c r="V142" s="221"/>
      <c r="W142" s="221"/>
      <c r="X142" s="221"/>
      <c r="Y142" s="221"/>
      <c r="Z142" s="221"/>
      <c r="AA142" s="221"/>
      <c r="AB142" s="221"/>
      <c r="AC142" s="221"/>
      <c r="AD142" s="221"/>
      <c r="AE142" s="221"/>
      <c r="AF142" s="221"/>
    </row>
    <row r="143" spans="17:32" ht="12.75">
      <c r="Q143" s="221"/>
      <c r="R143" s="221"/>
      <c r="S143" s="221"/>
      <c r="T143" s="221"/>
      <c r="U143" s="221"/>
      <c r="V143" s="221"/>
      <c r="W143" s="221"/>
      <c r="X143" s="221"/>
      <c r="Y143" s="221"/>
      <c r="Z143" s="221"/>
      <c r="AA143" s="221"/>
      <c r="AB143" s="221"/>
      <c r="AC143" s="221"/>
      <c r="AD143" s="221"/>
      <c r="AE143" s="221"/>
      <c r="AF143" s="221"/>
    </row>
    <row r="144" spans="17:32" ht="12.75">
      <c r="Q144" s="221"/>
      <c r="R144" s="221"/>
      <c r="S144" s="221"/>
      <c r="T144" s="221"/>
      <c r="U144" s="221"/>
      <c r="V144" s="221"/>
      <c r="W144" s="221"/>
      <c r="X144" s="221"/>
      <c r="Y144" s="221"/>
      <c r="Z144" s="221"/>
      <c r="AA144" s="221"/>
      <c r="AB144" s="221"/>
      <c r="AC144" s="221"/>
      <c r="AD144" s="221"/>
      <c r="AE144" s="221"/>
      <c r="AF144" s="221"/>
    </row>
    <row r="145" spans="17:32" ht="12.75">
      <c r="Q145" s="221"/>
      <c r="R145" s="221"/>
      <c r="S145" s="221"/>
      <c r="T145" s="221"/>
      <c r="U145" s="221"/>
      <c r="V145" s="221"/>
      <c r="W145" s="221"/>
      <c r="X145" s="221"/>
      <c r="Y145" s="221"/>
      <c r="Z145" s="221"/>
      <c r="AA145" s="221"/>
      <c r="AB145" s="221"/>
      <c r="AC145" s="221"/>
      <c r="AD145" s="221"/>
      <c r="AE145" s="221"/>
      <c r="AF145" s="221"/>
    </row>
    <row r="146" spans="17:32" ht="12.75">
      <c r="Q146" s="221"/>
      <c r="R146" s="221"/>
      <c r="S146" s="221"/>
      <c r="T146" s="221"/>
      <c r="U146" s="221"/>
      <c r="V146" s="221"/>
      <c r="W146" s="221"/>
      <c r="X146" s="221"/>
      <c r="Y146" s="221"/>
      <c r="Z146" s="221"/>
      <c r="AA146" s="221"/>
      <c r="AB146" s="221"/>
      <c r="AC146" s="221"/>
      <c r="AD146" s="221"/>
      <c r="AE146" s="221"/>
      <c r="AF146" s="221"/>
    </row>
    <row r="147" spans="17:32" ht="12.75">
      <c r="Q147" s="221"/>
      <c r="R147" s="221"/>
      <c r="S147" s="221"/>
      <c r="T147" s="221"/>
      <c r="U147" s="221"/>
      <c r="V147" s="221"/>
      <c r="W147" s="221"/>
      <c r="X147" s="221"/>
      <c r="Y147" s="221"/>
      <c r="Z147" s="221"/>
      <c r="AA147" s="221"/>
      <c r="AB147" s="221"/>
      <c r="AC147" s="221"/>
      <c r="AD147" s="221"/>
      <c r="AE147" s="221"/>
      <c r="AF147" s="221"/>
    </row>
    <row r="148" spans="17:32" ht="12.75">
      <c r="Q148" s="221"/>
      <c r="R148" s="221"/>
      <c r="S148" s="221"/>
      <c r="T148" s="221"/>
      <c r="U148" s="221"/>
      <c r="V148" s="221"/>
      <c r="W148" s="221"/>
      <c r="X148" s="221"/>
      <c r="Y148" s="221"/>
      <c r="Z148" s="221"/>
      <c r="AA148" s="221"/>
      <c r="AB148" s="221"/>
      <c r="AC148" s="221"/>
      <c r="AD148" s="221"/>
      <c r="AE148" s="221"/>
      <c r="AF148" s="221"/>
    </row>
    <row r="149" spans="17:32" ht="12.75">
      <c r="Q149" s="221"/>
      <c r="R149" s="221"/>
      <c r="S149" s="221"/>
      <c r="T149" s="221"/>
      <c r="U149" s="221"/>
      <c r="V149" s="221"/>
      <c r="W149" s="221"/>
      <c r="X149" s="221"/>
      <c r="Y149" s="221"/>
      <c r="Z149" s="221"/>
      <c r="AA149" s="221"/>
      <c r="AB149" s="221"/>
      <c r="AC149" s="221"/>
      <c r="AD149" s="221"/>
      <c r="AE149" s="221"/>
      <c r="AF149" s="221"/>
    </row>
    <row r="150" spans="17:32" ht="12.75">
      <c r="Q150" s="221"/>
      <c r="R150" s="221"/>
      <c r="S150" s="221"/>
      <c r="T150" s="221"/>
      <c r="U150" s="221"/>
      <c r="V150" s="221"/>
      <c r="W150" s="221"/>
      <c r="X150" s="221"/>
      <c r="Y150" s="221"/>
      <c r="Z150" s="221"/>
      <c r="AA150" s="221"/>
      <c r="AB150" s="221"/>
      <c r="AC150" s="221"/>
      <c r="AD150" s="221"/>
      <c r="AE150" s="221"/>
      <c r="AF150" s="221"/>
    </row>
    <row r="151" spans="17:32" ht="12.75">
      <c r="Q151" s="221"/>
      <c r="R151" s="221"/>
      <c r="S151" s="221"/>
      <c r="T151" s="221"/>
      <c r="U151" s="221"/>
      <c r="V151" s="221"/>
      <c r="W151" s="221"/>
      <c r="X151" s="221"/>
      <c r="Y151" s="221"/>
      <c r="Z151" s="221"/>
      <c r="AA151" s="221"/>
      <c r="AB151" s="221"/>
      <c r="AC151" s="221"/>
      <c r="AD151" s="221"/>
      <c r="AE151" s="221"/>
      <c r="AF151" s="221"/>
    </row>
    <row r="152" spans="17:32" ht="12.75">
      <c r="Q152" s="221"/>
      <c r="R152" s="221"/>
      <c r="S152" s="221"/>
      <c r="T152" s="221"/>
      <c r="U152" s="221"/>
      <c r="V152" s="221"/>
      <c r="W152" s="221"/>
      <c r="X152" s="221"/>
      <c r="Y152" s="221"/>
      <c r="Z152" s="221"/>
      <c r="AA152" s="221"/>
      <c r="AB152" s="221"/>
      <c r="AC152" s="221"/>
      <c r="AD152" s="221"/>
      <c r="AE152" s="221"/>
      <c r="AF152" s="221"/>
    </row>
    <row r="153" spans="17:32" ht="12.75">
      <c r="Q153" s="221"/>
      <c r="R153" s="221"/>
      <c r="S153" s="221"/>
      <c r="T153" s="221"/>
      <c r="U153" s="221"/>
      <c r="V153" s="221"/>
      <c r="W153" s="221"/>
      <c r="X153" s="221"/>
      <c r="Y153" s="221"/>
      <c r="Z153" s="221"/>
      <c r="AA153" s="221"/>
      <c r="AB153" s="221"/>
      <c r="AC153" s="221"/>
      <c r="AD153" s="221"/>
      <c r="AE153" s="221"/>
      <c r="AF153" s="221"/>
    </row>
    <row r="154" spans="17:32" ht="12.75">
      <c r="Q154" s="221"/>
      <c r="R154" s="221"/>
      <c r="S154" s="221"/>
      <c r="T154" s="221"/>
      <c r="U154" s="221"/>
      <c r="V154" s="221"/>
      <c r="W154" s="221"/>
      <c r="X154" s="221"/>
      <c r="Y154" s="221"/>
      <c r="Z154" s="221"/>
      <c r="AA154" s="221"/>
      <c r="AB154" s="221"/>
      <c r="AC154" s="221"/>
      <c r="AD154" s="221"/>
      <c r="AE154" s="221"/>
      <c r="AF154" s="221"/>
    </row>
    <row r="155" spans="17:32" ht="12.75">
      <c r="Q155" s="221"/>
      <c r="R155" s="221"/>
      <c r="S155" s="221"/>
      <c r="T155" s="221"/>
      <c r="U155" s="221"/>
      <c r="V155" s="221"/>
      <c r="W155" s="221"/>
      <c r="X155" s="221"/>
      <c r="Y155" s="221"/>
      <c r="Z155" s="221"/>
      <c r="AA155" s="221"/>
      <c r="AB155" s="221"/>
      <c r="AC155" s="221"/>
      <c r="AD155" s="221"/>
      <c r="AE155" s="221"/>
      <c r="AF155" s="221"/>
    </row>
    <row r="156" spans="17:32" ht="12.75">
      <c r="Q156" s="221"/>
      <c r="R156" s="221"/>
      <c r="S156" s="221"/>
      <c r="T156" s="221"/>
      <c r="U156" s="221"/>
      <c r="V156" s="221"/>
      <c r="W156" s="221"/>
      <c r="X156" s="221"/>
      <c r="Y156" s="221"/>
      <c r="Z156" s="221"/>
      <c r="AA156" s="221"/>
      <c r="AB156" s="221"/>
      <c r="AC156" s="221"/>
      <c r="AD156" s="221"/>
      <c r="AE156" s="221"/>
      <c r="AF156" s="221"/>
    </row>
    <row r="157" spans="17:32" ht="12.75">
      <c r="Q157" s="221"/>
      <c r="R157" s="221"/>
      <c r="S157" s="221"/>
      <c r="T157" s="221"/>
      <c r="U157" s="221"/>
      <c r="V157" s="221"/>
      <c r="W157" s="221"/>
      <c r="X157" s="221"/>
      <c r="Y157" s="221"/>
      <c r="Z157" s="221"/>
      <c r="AA157" s="221"/>
      <c r="AB157" s="221"/>
      <c r="AC157" s="221"/>
      <c r="AD157" s="221"/>
      <c r="AE157" s="221"/>
      <c r="AF157" s="221"/>
    </row>
    <row r="158" spans="17:32" ht="12.75">
      <c r="Q158" s="221"/>
      <c r="R158" s="221"/>
      <c r="S158" s="221"/>
      <c r="T158" s="221"/>
      <c r="U158" s="221"/>
      <c r="V158" s="221"/>
      <c r="W158" s="221"/>
      <c r="X158" s="221"/>
      <c r="Y158" s="221"/>
      <c r="Z158" s="221"/>
      <c r="AA158" s="221"/>
      <c r="AB158" s="221"/>
      <c r="AC158" s="221"/>
      <c r="AD158" s="221"/>
      <c r="AE158" s="221"/>
      <c r="AF158" s="221"/>
    </row>
    <row r="159" spans="17:32" ht="12.75">
      <c r="Q159" s="221"/>
      <c r="R159" s="221"/>
      <c r="S159" s="221"/>
      <c r="T159" s="221"/>
      <c r="U159" s="221"/>
      <c r="V159" s="221"/>
      <c r="W159" s="221"/>
      <c r="X159" s="221"/>
      <c r="Y159" s="221"/>
      <c r="Z159" s="221"/>
      <c r="AA159" s="221"/>
      <c r="AB159" s="221"/>
      <c r="AC159" s="221"/>
      <c r="AD159" s="221"/>
      <c r="AE159" s="221"/>
      <c r="AF159" s="221"/>
    </row>
    <row r="160" spans="17:32" ht="12.75">
      <c r="Q160" s="221"/>
      <c r="R160" s="221"/>
      <c r="S160" s="221"/>
      <c r="T160" s="221"/>
      <c r="U160" s="221"/>
      <c r="V160" s="221"/>
      <c r="W160" s="221"/>
      <c r="X160" s="221"/>
      <c r="Y160" s="221"/>
      <c r="Z160" s="221"/>
      <c r="AA160" s="221"/>
      <c r="AB160" s="221"/>
      <c r="AC160" s="221"/>
      <c r="AD160" s="221"/>
      <c r="AE160" s="221"/>
      <c r="AF160" s="221"/>
    </row>
    <row r="161" spans="17:32" ht="12.75">
      <c r="Q161" s="221"/>
      <c r="R161" s="221"/>
      <c r="S161" s="221"/>
      <c r="T161" s="221"/>
      <c r="U161" s="221"/>
      <c r="V161" s="221"/>
      <c r="W161" s="221"/>
      <c r="X161" s="221"/>
      <c r="Y161" s="221"/>
      <c r="Z161" s="221"/>
      <c r="AA161" s="221"/>
      <c r="AB161" s="221"/>
      <c r="AC161" s="221"/>
      <c r="AD161" s="221"/>
      <c r="AE161" s="221"/>
      <c r="AF161" s="221"/>
    </row>
    <row r="162" spans="17:32" ht="12.75">
      <c r="Q162" s="221"/>
      <c r="R162" s="221"/>
      <c r="S162" s="221"/>
      <c r="T162" s="221"/>
      <c r="U162" s="221"/>
      <c r="V162" s="221"/>
      <c r="W162" s="221"/>
      <c r="X162" s="221"/>
      <c r="Y162" s="221"/>
      <c r="Z162" s="221"/>
      <c r="AA162" s="221"/>
      <c r="AB162" s="221"/>
      <c r="AC162" s="221"/>
      <c r="AD162" s="221"/>
      <c r="AE162" s="221"/>
      <c r="AF162" s="221"/>
    </row>
    <row r="163" spans="17:32" ht="12.75">
      <c r="Q163" s="221"/>
      <c r="R163" s="221"/>
      <c r="S163" s="221"/>
      <c r="T163" s="221"/>
      <c r="U163" s="221"/>
      <c r="V163" s="221"/>
      <c r="W163" s="221"/>
      <c r="X163" s="221"/>
      <c r="Y163" s="221"/>
      <c r="Z163" s="221"/>
      <c r="AA163" s="221"/>
      <c r="AB163" s="221"/>
      <c r="AC163" s="221"/>
      <c r="AD163" s="221"/>
      <c r="AE163" s="221"/>
      <c r="AF163" s="221"/>
    </row>
    <row r="164" spans="17:32" ht="12.75">
      <c r="Q164" s="221"/>
      <c r="R164" s="221"/>
      <c r="S164" s="221"/>
      <c r="T164" s="221"/>
      <c r="U164" s="221"/>
      <c r="V164" s="221"/>
      <c r="W164" s="221"/>
      <c r="X164" s="221"/>
      <c r="Y164" s="221"/>
      <c r="Z164" s="221"/>
      <c r="AA164" s="221"/>
      <c r="AB164" s="221"/>
      <c r="AC164" s="221"/>
      <c r="AD164" s="221"/>
      <c r="AE164" s="221"/>
      <c r="AF164" s="221"/>
    </row>
    <row r="165" spans="17:32" ht="12.75">
      <c r="Q165" s="221"/>
      <c r="R165" s="221"/>
      <c r="S165" s="221"/>
      <c r="T165" s="221"/>
      <c r="U165" s="221"/>
      <c r="V165" s="221"/>
      <c r="W165" s="221"/>
      <c r="X165" s="221"/>
      <c r="Y165" s="221"/>
      <c r="Z165" s="221"/>
      <c r="AA165" s="221"/>
      <c r="AB165" s="221"/>
      <c r="AC165" s="221"/>
      <c r="AD165" s="221"/>
      <c r="AE165" s="221"/>
      <c r="AF165" s="221"/>
    </row>
    <row r="166" spans="17:32" ht="12.75">
      <c r="Q166" s="221"/>
      <c r="R166" s="221"/>
      <c r="S166" s="221"/>
      <c r="T166" s="221"/>
      <c r="U166" s="221"/>
      <c r="V166" s="221"/>
      <c r="W166" s="221"/>
      <c r="X166" s="221"/>
      <c r="Y166" s="221"/>
      <c r="Z166" s="221"/>
      <c r="AA166" s="221"/>
      <c r="AB166" s="221"/>
      <c r="AC166" s="221"/>
      <c r="AD166" s="221"/>
      <c r="AE166" s="221"/>
      <c r="AF166" s="221"/>
    </row>
    <row r="167" spans="17:32" ht="12.75">
      <c r="Q167" s="221"/>
      <c r="R167" s="221"/>
      <c r="S167" s="221"/>
      <c r="T167" s="221"/>
      <c r="U167" s="221"/>
      <c r="V167" s="221"/>
      <c r="W167" s="221"/>
      <c r="X167" s="221"/>
      <c r="Y167" s="221"/>
      <c r="Z167" s="221"/>
      <c r="AA167" s="221"/>
      <c r="AB167" s="221"/>
      <c r="AC167" s="221"/>
      <c r="AD167" s="221"/>
      <c r="AE167" s="221"/>
      <c r="AF167" s="221"/>
    </row>
    <row r="168" spans="17:32" ht="12.75">
      <c r="Q168" s="221"/>
      <c r="R168" s="221"/>
      <c r="S168" s="221"/>
      <c r="T168" s="221"/>
      <c r="U168" s="221"/>
      <c r="V168" s="221"/>
      <c r="W168" s="221"/>
      <c r="X168" s="221"/>
      <c r="Y168" s="221"/>
      <c r="Z168" s="221"/>
      <c r="AA168" s="221"/>
      <c r="AB168" s="221"/>
      <c r="AC168" s="221"/>
      <c r="AD168" s="221"/>
      <c r="AE168" s="221"/>
      <c r="AF168" s="221"/>
    </row>
    <row r="169" spans="17:32" ht="12.75">
      <c r="Q169" s="221"/>
      <c r="R169" s="221"/>
      <c r="S169" s="221"/>
      <c r="T169" s="221"/>
      <c r="U169" s="221"/>
      <c r="V169" s="221"/>
      <c r="W169" s="221"/>
      <c r="X169" s="221"/>
      <c r="Y169" s="221"/>
      <c r="Z169" s="221"/>
      <c r="AA169" s="221"/>
      <c r="AB169" s="221"/>
      <c r="AC169" s="221"/>
      <c r="AD169" s="221"/>
      <c r="AE169" s="221"/>
      <c r="AF169" s="221"/>
    </row>
    <row r="170" spans="17:32" ht="12.75">
      <c r="Q170" s="221"/>
      <c r="R170" s="221"/>
      <c r="S170" s="221"/>
      <c r="T170" s="221"/>
      <c r="U170" s="221"/>
      <c r="V170" s="221"/>
      <c r="W170" s="221"/>
      <c r="X170" s="221"/>
      <c r="Y170" s="221"/>
      <c r="Z170" s="221"/>
      <c r="AA170" s="221"/>
      <c r="AB170" s="221"/>
      <c r="AC170" s="221"/>
      <c r="AD170" s="221"/>
      <c r="AE170" s="221"/>
      <c r="AF170" s="221"/>
    </row>
    <row r="171" spans="17:32" ht="12.75">
      <c r="Q171" s="221"/>
      <c r="R171" s="221"/>
      <c r="S171" s="221"/>
      <c r="T171" s="221"/>
      <c r="U171" s="221"/>
      <c r="V171" s="221"/>
      <c r="W171" s="221"/>
      <c r="X171" s="221"/>
      <c r="Y171" s="221"/>
      <c r="Z171" s="221"/>
      <c r="AA171" s="221"/>
      <c r="AB171" s="221"/>
      <c r="AC171" s="221"/>
      <c r="AD171" s="221"/>
      <c r="AE171" s="221"/>
      <c r="AF171" s="221"/>
    </row>
    <row r="172" spans="17:32" ht="12.75">
      <c r="Q172" s="221"/>
      <c r="R172" s="221"/>
      <c r="S172" s="221"/>
      <c r="T172" s="221"/>
      <c r="U172" s="221"/>
      <c r="V172" s="221"/>
      <c r="W172" s="221"/>
      <c r="X172" s="221"/>
      <c r="Y172" s="221"/>
      <c r="Z172" s="221"/>
      <c r="AA172" s="221"/>
      <c r="AB172" s="221"/>
      <c r="AC172" s="221"/>
      <c r="AD172" s="221"/>
      <c r="AE172" s="221"/>
      <c r="AF172" s="221"/>
    </row>
    <row r="173" spans="17:32" ht="12.75">
      <c r="Q173" s="221"/>
      <c r="R173" s="221"/>
      <c r="S173" s="221"/>
      <c r="T173" s="221"/>
      <c r="U173" s="221"/>
      <c r="V173" s="221"/>
      <c r="W173" s="221"/>
      <c r="X173" s="221"/>
      <c r="Y173" s="221"/>
      <c r="Z173" s="221"/>
      <c r="AA173" s="221"/>
      <c r="AB173" s="221"/>
      <c r="AC173" s="221"/>
      <c r="AD173" s="221"/>
      <c r="AE173" s="221"/>
      <c r="AF173" s="221"/>
    </row>
    <row r="174" spans="17:32" ht="12.75">
      <c r="Q174" s="221"/>
      <c r="R174" s="221"/>
      <c r="S174" s="221"/>
      <c r="T174" s="221"/>
      <c r="U174" s="221"/>
      <c r="V174" s="221"/>
      <c r="W174" s="221"/>
      <c r="X174" s="221"/>
      <c r="Y174" s="221"/>
      <c r="Z174" s="221"/>
      <c r="AA174" s="221"/>
      <c r="AB174" s="221"/>
      <c r="AC174" s="221"/>
      <c r="AD174" s="221"/>
      <c r="AE174" s="221"/>
      <c r="AF174" s="221"/>
    </row>
    <row r="175" spans="17:32" ht="12.75">
      <c r="Q175" s="221"/>
      <c r="R175" s="221"/>
      <c r="S175" s="221"/>
      <c r="T175" s="221"/>
      <c r="U175" s="221"/>
      <c r="V175" s="221"/>
      <c r="W175" s="221"/>
      <c r="X175" s="221"/>
      <c r="Y175" s="221"/>
      <c r="Z175" s="221"/>
      <c r="AA175" s="221"/>
      <c r="AB175" s="221"/>
      <c r="AC175" s="221"/>
      <c r="AD175" s="221"/>
      <c r="AE175" s="221"/>
      <c r="AF175" s="221"/>
    </row>
    <row r="176" spans="17:32" ht="12.75">
      <c r="Q176" s="221"/>
      <c r="R176" s="221"/>
      <c r="S176" s="221"/>
      <c r="T176" s="221"/>
      <c r="U176" s="221"/>
      <c r="V176" s="221"/>
      <c r="W176" s="221"/>
      <c r="X176" s="221"/>
      <c r="Y176" s="221"/>
      <c r="Z176" s="221"/>
      <c r="AA176" s="221"/>
      <c r="AB176" s="221"/>
      <c r="AC176" s="221"/>
      <c r="AD176" s="221"/>
      <c r="AE176" s="221"/>
      <c r="AF176" s="221"/>
    </row>
    <row r="177" spans="17:32" ht="12.75">
      <c r="Q177" s="221"/>
      <c r="R177" s="221"/>
      <c r="S177" s="221"/>
      <c r="T177" s="221"/>
      <c r="U177" s="221"/>
      <c r="V177" s="221"/>
      <c r="W177" s="221"/>
      <c r="X177" s="221"/>
      <c r="Y177" s="221"/>
      <c r="Z177" s="221"/>
      <c r="AA177" s="221"/>
      <c r="AB177" s="221"/>
      <c r="AC177" s="221"/>
      <c r="AD177" s="221"/>
      <c r="AE177" s="221"/>
      <c r="AF177" s="221"/>
    </row>
    <row r="178" spans="17:32" ht="12.75">
      <c r="Q178" s="221"/>
      <c r="R178" s="221"/>
      <c r="S178" s="221"/>
      <c r="T178" s="221"/>
      <c r="U178" s="221"/>
      <c r="V178" s="221"/>
      <c r="W178" s="221"/>
      <c r="X178" s="221"/>
      <c r="Y178" s="221"/>
      <c r="Z178" s="221"/>
      <c r="AA178" s="221"/>
      <c r="AB178" s="221"/>
      <c r="AC178" s="221"/>
      <c r="AD178" s="221"/>
      <c r="AE178" s="221"/>
      <c r="AF178" s="221"/>
    </row>
    <row r="179" spans="17:32" ht="12.75">
      <c r="Q179" s="221"/>
      <c r="R179" s="221"/>
      <c r="S179" s="221"/>
      <c r="T179" s="221"/>
      <c r="U179" s="221"/>
      <c r="V179" s="221"/>
      <c r="W179" s="221"/>
      <c r="X179" s="221"/>
      <c r="Y179" s="221"/>
      <c r="Z179" s="221"/>
      <c r="AA179" s="221"/>
      <c r="AB179" s="221"/>
      <c r="AC179" s="221"/>
      <c r="AD179" s="221"/>
      <c r="AE179" s="221"/>
      <c r="AF179" s="221"/>
    </row>
    <row r="180" spans="17:32" ht="12.75">
      <c r="Q180" s="221"/>
      <c r="R180" s="221"/>
      <c r="S180" s="221"/>
      <c r="T180" s="221"/>
      <c r="U180" s="221"/>
      <c r="V180" s="221"/>
      <c r="W180" s="221"/>
      <c r="X180" s="221"/>
      <c r="Y180" s="221"/>
      <c r="Z180" s="221"/>
      <c r="AA180" s="221"/>
      <c r="AB180" s="221"/>
      <c r="AC180" s="221"/>
      <c r="AD180" s="221"/>
      <c r="AE180" s="221"/>
      <c r="AF180" s="221"/>
    </row>
    <row r="181" spans="17:32" ht="12.75">
      <c r="Q181" s="221"/>
      <c r="R181" s="221"/>
      <c r="S181" s="221"/>
      <c r="T181" s="221"/>
      <c r="U181" s="221"/>
      <c r="V181" s="221"/>
      <c r="W181" s="221"/>
      <c r="X181" s="221"/>
      <c r="Y181" s="221"/>
      <c r="Z181" s="221"/>
      <c r="AA181" s="221"/>
      <c r="AB181" s="221"/>
      <c r="AC181" s="221"/>
      <c r="AD181" s="221"/>
      <c r="AE181" s="221"/>
      <c r="AF181" s="221"/>
    </row>
    <row r="182" spans="17:32" ht="12.75">
      <c r="Q182" s="221"/>
      <c r="R182" s="221"/>
      <c r="S182" s="221"/>
      <c r="T182" s="221"/>
      <c r="U182" s="221"/>
      <c r="V182" s="221"/>
      <c r="W182" s="221"/>
      <c r="X182" s="221"/>
      <c r="Y182" s="221"/>
      <c r="Z182" s="221"/>
      <c r="AA182" s="221"/>
      <c r="AB182" s="221"/>
      <c r="AC182" s="221"/>
      <c r="AD182" s="221"/>
      <c r="AE182" s="221"/>
      <c r="AF182" s="221"/>
    </row>
    <row r="183" spans="17:32" ht="12.75">
      <c r="Q183" s="221"/>
      <c r="R183" s="221"/>
      <c r="S183" s="221"/>
      <c r="T183" s="221"/>
      <c r="U183" s="221"/>
      <c r="V183" s="221"/>
      <c r="W183" s="221"/>
      <c r="X183" s="221"/>
      <c r="Y183" s="221"/>
      <c r="Z183" s="221"/>
      <c r="AA183" s="221"/>
      <c r="AB183" s="221"/>
      <c r="AC183" s="221"/>
      <c r="AD183" s="221"/>
      <c r="AE183" s="221"/>
      <c r="AF183" s="221"/>
    </row>
    <row r="184" spans="17:32" ht="12.75">
      <c r="Q184" s="221"/>
      <c r="R184" s="221"/>
      <c r="S184" s="221"/>
      <c r="T184" s="221"/>
      <c r="U184" s="221"/>
      <c r="V184" s="221"/>
      <c r="W184" s="221"/>
      <c r="X184" s="221"/>
      <c r="Y184" s="221"/>
      <c r="Z184" s="221"/>
      <c r="AA184" s="221"/>
      <c r="AB184" s="221"/>
      <c r="AC184" s="221"/>
      <c r="AD184" s="221"/>
      <c r="AE184" s="221"/>
      <c r="AF184" s="221"/>
    </row>
    <row r="185" spans="17:32" ht="12.75">
      <c r="Q185" s="221"/>
      <c r="R185" s="221"/>
      <c r="S185" s="221"/>
      <c r="T185" s="221"/>
      <c r="U185" s="221"/>
      <c r="V185" s="221"/>
      <c r="W185" s="221"/>
      <c r="X185" s="221"/>
      <c r="Y185" s="221"/>
      <c r="Z185" s="221"/>
      <c r="AA185" s="221"/>
      <c r="AB185" s="221"/>
      <c r="AC185" s="221"/>
      <c r="AD185" s="221"/>
      <c r="AE185" s="221"/>
      <c r="AF185" s="221"/>
    </row>
    <row r="186" spans="17:32" ht="12.75">
      <c r="Q186" s="221"/>
      <c r="R186" s="221"/>
      <c r="S186" s="221"/>
      <c r="T186" s="221"/>
      <c r="U186" s="221"/>
      <c r="V186" s="221"/>
      <c r="W186" s="221"/>
      <c r="X186" s="221"/>
      <c r="Y186" s="221"/>
      <c r="Z186" s="221"/>
      <c r="AA186" s="221"/>
      <c r="AB186" s="221"/>
      <c r="AC186" s="221"/>
      <c r="AD186" s="221"/>
      <c r="AE186" s="221"/>
      <c r="AF186" s="221"/>
    </row>
    <row r="187" spans="17:32" ht="12.75">
      <c r="Q187" s="221"/>
      <c r="R187" s="221"/>
      <c r="S187" s="221"/>
      <c r="T187" s="221"/>
      <c r="U187" s="221"/>
      <c r="V187" s="221"/>
      <c r="W187" s="221"/>
      <c r="X187" s="221"/>
      <c r="Y187" s="221"/>
      <c r="Z187" s="221"/>
      <c r="AA187" s="221"/>
      <c r="AB187" s="221"/>
      <c r="AC187" s="221"/>
      <c r="AD187" s="221"/>
      <c r="AE187" s="221"/>
      <c r="AF187" s="221"/>
    </row>
    <row r="188" spans="17:32" ht="12.75">
      <c r="Q188" s="221"/>
      <c r="R188" s="221"/>
      <c r="S188" s="221"/>
      <c r="T188" s="221"/>
      <c r="U188" s="221"/>
      <c r="V188" s="221"/>
      <c r="W188" s="221"/>
      <c r="X188" s="221"/>
      <c r="Y188" s="221"/>
      <c r="Z188" s="221"/>
      <c r="AA188" s="221"/>
      <c r="AB188" s="221"/>
      <c r="AC188" s="221"/>
      <c r="AD188" s="221"/>
      <c r="AE188" s="221"/>
      <c r="AF188" s="221"/>
    </row>
    <row r="189" spans="17:32" ht="12.75">
      <c r="Q189" s="221"/>
      <c r="R189" s="221"/>
      <c r="S189" s="221"/>
      <c r="T189" s="221"/>
      <c r="U189" s="221"/>
      <c r="V189" s="221"/>
      <c r="W189" s="221"/>
      <c r="X189" s="221"/>
      <c r="Y189" s="221"/>
      <c r="Z189" s="221"/>
      <c r="AA189" s="221"/>
      <c r="AB189" s="221"/>
      <c r="AC189" s="221"/>
      <c r="AD189" s="221"/>
      <c r="AE189" s="221"/>
      <c r="AF189" s="221"/>
    </row>
    <row r="190" spans="17:32" ht="12.75">
      <c r="Q190" s="221"/>
      <c r="R190" s="221"/>
      <c r="S190" s="221"/>
      <c r="T190" s="221"/>
      <c r="U190" s="221"/>
      <c r="V190" s="221"/>
      <c r="W190" s="221"/>
      <c r="X190" s="221"/>
      <c r="Y190" s="221"/>
      <c r="Z190" s="221"/>
      <c r="AA190" s="221"/>
      <c r="AB190" s="221"/>
      <c r="AC190" s="221"/>
      <c r="AD190" s="221"/>
      <c r="AE190" s="221"/>
      <c r="AF190" s="221"/>
    </row>
    <row r="191" spans="17:32" ht="12.75">
      <c r="Q191" s="221"/>
      <c r="R191" s="221"/>
      <c r="S191" s="221"/>
      <c r="T191" s="221"/>
      <c r="U191" s="221"/>
      <c r="V191" s="221"/>
      <c r="W191" s="221"/>
      <c r="X191" s="221"/>
      <c r="Y191" s="221"/>
      <c r="Z191" s="221"/>
      <c r="AA191" s="221"/>
      <c r="AB191" s="221"/>
      <c r="AC191" s="221"/>
      <c r="AD191" s="221"/>
      <c r="AE191" s="221"/>
      <c r="AF191" s="221"/>
    </row>
    <row r="192" spans="17:32" ht="12.75">
      <c r="Q192" s="221"/>
      <c r="R192" s="221"/>
      <c r="S192" s="221"/>
      <c r="T192" s="221"/>
      <c r="U192" s="221"/>
      <c r="V192" s="221"/>
      <c r="W192" s="221"/>
      <c r="X192" s="221"/>
      <c r="Y192" s="221"/>
      <c r="Z192" s="221"/>
      <c r="AA192" s="221"/>
      <c r="AB192" s="221"/>
      <c r="AC192" s="221"/>
      <c r="AD192" s="221"/>
      <c r="AE192" s="221"/>
      <c r="AF192" s="221"/>
    </row>
    <row r="193" spans="17:32" ht="12.75">
      <c r="Q193" s="221"/>
      <c r="R193" s="221"/>
      <c r="S193" s="221"/>
      <c r="T193" s="221"/>
      <c r="U193" s="221"/>
      <c r="V193" s="221"/>
      <c r="W193" s="221"/>
      <c r="X193" s="221"/>
      <c r="Y193" s="221"/>
      <c r="Z193" s="221"/>
      <c r="AA193" s="221"/>
      <c r="AB193" s="221"/>
      <c r="AC193" s="221"/>
      <c r="AD193" s="221"/>
      <c r="AE193" s="221"/>
      <c r="AF193" s="221"/>
    </row>
    <row r="194" spans="17:32" ht="12.75">
      <c r="Q194" s="221"/>
      <c r="R194" s="221"/>
      <c r="S194" s="221"/>
      <c r="T194" s="221"/>
      <c r="U194" s="221"/>
      <c r="V194" s="221"/>
      <c r="W194" s="221"/>
      <c r="X194" s="221"/>
      <c r="Y194" s="221"/>
      <c r="Z194" s="221"/>
      <c r="AA194" s="221"/>
      <c r="AB194" s="221"/>
      <c r="AC194" s="221"/>
      <c r="AD194" s="221"/>
      <c r="AE194" s="221"/>
      <c r="AF194" s="221"/>
    </row>
    <row r="195" spans="17:32" ht="12.75">
      <c r="Q195" s="221"/>
      <c r="R195" s="221"/>
      <c r="S195" s="221"/>
      <c r="T195" s="221"/>
      <c r="U195" s="221"/>
      <c r="V195" s="221"/>
      <c r="W195" s="221"/>
      <c r="X195" s="221"/>
      <c r="Y195" s="221"/>
      <c r="Z195" s="221"/>
      <c r="AA195" s="221"/>
      <c r="AB195" s="221"/>
      <c r="AC195" s="221"/>
      <c r="AD195" s="221"/>
      <c r="AE195" s="221"/>
      <c r="AF195" s="221"/>
    </row>
    <row r="196" spans="17:32" ht="12.75">
      <c r="Q196" s="221"/>
      <c r="R196" s="221"/>
      <c r="S196" s="221"/>
      <c r="T196" s="221"/>
      <c r="U196" s="221"/>
      <c r="V196" s="221"/>
      <c r="W196" s="221"/>
      <c r="X196" s="221"/>
      <c r="Y196" s="221"/>
      <c r="Z196" s="221"/>
      <c r="AA196" s="221"/>
      <c r="AB196" s="221"/>
      <c r="AC196" s="221"/>
      <c r="AD196" s="221"/>
      <c r="AE196" s="221"/>
      <c r="AF196" s="221"/>
    </row>
    <row r="197" spans="17:32" ht="12.75">
      <c r="Q197" s="221"/>
      <c r="R197" s="221"/>
      <c r="S197" s="221"/>
      <c r="T197" s="221"/>
      <c r="U197" s="221"/>
      <c r="V197" s="221"/>
      <c r="W197" s="221"/>
      <c r="X197" s="221"/>
      <c r="Y197" s="221"/>
      <c r="Z197" s="221"/>
      <c r="AA197" s="221"/>
      <c r="AB197" s="221"/>
      <c r="AC197" s="221"/>
      <c r="AD197" s="221"/>
      <c r="AE197" s="221"/>
      <c r="AF197" s="221"/>
    </row>
    <row r="198" spans="17:32" ht="12.75">
      <c r="Q198" s="221"/>
      <c r="R198" s="221"/>
      <c r="S198" s="221"/>
      <c r="T198" s="221"/>
      <c r="U198" s="221"/>
      <c r="V198" s="221"/>
      <c r="W198" s="221"/>
      <c r="X198" s="221"/>
      <c r="Y198" s="221"/>
      <c r="Z198" s="221"/>
      <c r="AA198" s="221"/>
      <c r="AB198" s="221"/>
      <c r="AC198" s="221"/>
      <c r="AD198" s="221"/>
      <c r="AE198" s="221"/>
      <c r="AF198" s="221"/>
    </row>
    <row r="199" spans="17:32" ht="12.75">
      <c r="Q199" s="221"/>
      <c r="R199" s="221"/>
      <c r="S199" s="221"/>
      <c r="T199" s="221"/>
      <c r="U199" s="221"/>
      <c r="V199" s="221"/>
      <c r="W199" s="221"/>
      <c r="X199" s="221"/>
      <c r="Y199" s="221"/>
      <c r="Z199" s="221"/>
      <c r="AA199" s="221"/>
      <c r="AB199" s="221"/>
      <c r="AC199" s="221"/>
      <c r="AD199" s="221"/>
      <c r="AE199" s="221"/>
      <c r="AF199" s="221"/>
    </row>
    <row r="200" spans="17:32" ht="12.75">
      <c r="Q200" s="221"/>
      <c r="R200" s="221"/>
      <c r="S200" s="221"/>
      <c r="T200" s="221"/>
      <c r="U200" s="221"/>
      <c r="V200" s="221"/>
      <c r="W200" s="221"/>
      <c r="X200" s="221"/>
      <c r="Y200" s="221"/>
      <c r="Z200" s="221"/>
      <c r="AA200" s="221"/>
      <c r="AB200" s="221"/>
      <c r="AC200" s="221"/>
      <c r="AD200" s="221"/>
      <c r="AE200" s="221"/>
      <c r="AF200" s="221"/>
    </row>
    <row r="201" spans="17:32" ht="12.75">
      <c r="Q201" s="221"/>
      <c r="R201" s="221"/>
      <c r="S201" s="221"/>
      <c r="T201" s="221"/>
      <c r="U201" s="221"/>
      <c r="V201" s="221"/>
      <c r="W201" s="221"/>
      <c r="X201" s="221"/>
      <c r="Y201" s="221"/>
      <c r="Z201" s="221"/>
      <c r="AA201" s="221"/>
      <c r="AB201" s="221"/>
      <c r="AC201" s="221"/>
      <c r="AD201" s="221"/>
      <c r="AE201" s="221"/>
      <c r="AF201" s="221"/>
    </row>
    <row r="202" spans="17:32" ht="12.75">
      <c r="Q202" s="221"/>
      <c r="R202" s="221"/>
      <c r="S202" s="221"/>
      <c r="T202" s="221"/>
      <c r="U202" s="221"/>
      <c r="V202" s="221"/>
      <c r="W202" s="221"/>
      <c r="X202" s="221"/>
      <c r="Y202" s="221"/>
      <c r="Z202" s="221"/>
      <c r="AA202" s="221"/>
      <c r="AB202" s="221"/>
      <c r="AC202" s="221"/>
      <c r="AD202" s="221"/>
      <c r="AE202" s="221"/>
      <c r="AF202" s="221"/>
    </row>
    <row r="203" spans="17:32" ht="12.75">
      <c r="Q203" s="221"/>
      <c r="R203" s="221"/>
      <c r="S203" s="221"/>
      <c r="T203" s="221"/>
      <c r="U203" s="221"/>
      <c r="V203" s="221"/>
      <c r="W203" s="221"/>
      <c r="X203" s="221"/>
      <c r="Y203" s="221"/>
      <c r="Z203" s="221"/>
      <c r="AA203" s="221"/>
      <c r="AB203" s="221"/>
      <c r="AC203" s="221"/>
      <c r="AD203" s="221"/>
      <c r="AE203" s="221"/>
      <c r="AF203" s="221"/>
    </row>
    <row r="204" spans="17:32" ht="12.75">
      <c r="Q204" s="221"/>
      <c r="R204" s="221"/>
      <c r="S204" s="221"/>
      <c r="T204" s="221"/>
      <c r="U204" s="221"/>
      <c r="V204" s="221"/>
      <c r="W204" s="221"/>
      <c r="X204" s="221"/>
      <c r="Y204" s="221"/>
      <c r="Z204" s="221"/>
      <c r="AA204" s="221"/>
      <c r="AB204" s="221"/>
      <c r="AC204" s="221"/>
      <c r="AD204" s="221"/>
      <c r="AE204" s="221"/>
      <c r="AF204" s="221"/>
    </row>
    <row r="205" spans="17:32" ht="12.75">
      <c r="Q205" s="221"/>
      <c r="R205" s="221"/>
      <c r="S205" s="221"/>
      <c r="T205" s="221"/>
      <c r="U205" s="221"/>
      <c r="V205" s="221"/>
      <c r="W205" s="221"/>
      <c r="X205" s="221"/>
      <c r="Y205" s="221"/>
      <c r="Z205" s="221"/>
      <c r="AA205" s="221"/>
      <c r="AB205" s="221"/>
      <c r="AC205" s="221"/>
      <c r="AD205" s="221"/>
      <c r="AE205" s="221"/>
      <c r="AF205" s="221"/>
    </row>
    <row r="206" spans="17:32" ht="12.75">
      <c r="Q206" s="221"/>
      <c r="R206" s="221"/>
      <c r="S206" s="221"/>
      <c r="T206" s="221"/>
      <c r="U206" s="221"/>
      <c r="V206" s="221"/>
      <c r="W206" s="221"/>
      <c r="X206" s="221"/>
      <c r="Y206" s="221"/>
      <c r="Z206" s="221"/>
      <c r="AA206" s="221"/>
      <c r="AB206" s="221"/>
      <c r="AC206" s="221"/>
      <c r="AD206" s="221"/>
      <c r="AE206" s="221"/>
      <c r="AF206" s="221"/>
    </row>
    <row r="207" spans="17:32" ht="12.75">
      <c r="Q207" s="221"/>
      <c r="R207" s="221"/>
      <c r="S207" s="221"/>
      <c r="T207" s="221"/>
      <c r="U207" s="221"/>
      <c r="V207" s="221"/>
      <c r="W207" s="221"/>
      <c r="X207" s="221"/>
      <c r="Y207" s="221"/>
      <c r="Z207" s="221"/>
      <c r="AA207" s="221"/>
      <c r="AB207" s="221"/>
      <c r="AC207" s="221"/>
      <c r="AD207" s="221"/>
      <c r="AE207" s="221"/>
      <c r="AF207" s="221"/>
    </row>
    <row r="208" spans="17:32" ht="12.75">
      <c r="Q208" s="221"/>
      <c r="R208" s="221"/>
      <c r="S208" s="221"/>
      <c r="T208" s="221"/>
      <c r="U208" s="221"/>
      <c r="V208" s="221"/>
      <c r="W208" s="221"/>
      <c r="X208" s="221"/>
      <c r="Y208" s="221"/>
      <c r="Z208" s="221"/>
      <c r="AA208" s="221"/>
      <c r="AB208" s="221"/>
      <c r="AC208" s="221"/>
      <c r="AD208" s="221"/>
      <c r="AE208" s="221"/>
      <c r="AF208" s="221"/>
    </row>
    <row r="209" spans="17:32" ht="12.75">
      <c r="Q209" s="221"/>
      <c r="R209" s="221"/>
      <c r="S209" s="221"/>
      <c r="T209" s="221"/>
      <c r="U209" s="221"/>
      <c r="V209" s="221"/>
      <c r="W209" s="221"/>
      <c r="X209" s="221"/>
      <c r="Y209" s="221"/>
      <c r="Z209" s="221"/>
      <c r="AA209" s="221"/>
      <c r="AB209" s="221"/>
      <c r="AC209" s="221"/>
      <c r="AD209" s="221"/>
      <c r="AE209" s="221"/>
      <c r="AF209" s="221"/>
    </row>
    <row r="210" spans="17:32" ht="12.75">
      <c r="Q210" s="221"/>
      <c r="R210" s="221"/>
      <c r="S210" s="221"/>
      <c r="T210" s="221"/>
      <c r="U210" s="221"/>
      <c r="V210" s="221"/>
      <c r="W210" s="221"/>
      <c r="X210" s="221"/>
      <c r="Y210" s="221"/>
      <c r="Z210" s="221"/>
      <c r="AA210" s="221"/>
      <c r="AB210" s="221"/>
      <c r="AC210" s="221"/>
      <c r="AD210" s="221"/>
      <c r="AE210" s="221"/>
      <c r="AF210" s="221"/>
    </row>
    <row r="211" spans="17:32" ht="12.75">
      <c r="Q211" s="221"/>
      <c r="R211" s="221"/>
      <c r="S211" s="221"/>
      <c r="T211" s="221"/>
      <c r="U211" s="221"/>
      <c r="V211" s="221"/>
      <c r="W211" s="221"/>
      <c r="X211" s="221"/>
      <c r="Y211" s="221"/>
      <c r="Z211" s="221"/>
      <c r="AA211" s="221"/>
      <c r="AB211" s="221"/>
      <c r="AC211" s="221"/>
      <c r="AD211" s="221"/>
      <c r="AE211" s="221"/>
      <c r="AF211" s="221"/>
    </row>
    <row r="212" spans="17:32" ht="12.75">
      <c r="Q212" s="221"/>
      <c r="R212" s="221"/>
      <c r="S212" s="221"/>
      <c r="T212" s="221"/>
      <c r="U212" s="221"/>
      <c r="V212" s="221"/>
      <c r="W212" s="221"/>
      <c r="X212" s="221"/>
      <c r="Y212" s="221"/>
      <c r="Z212" s="221"/>
      <c r="AA212" s="221"/>
      <c r="AB212" s="221"/>
      <c r="AC212" s="221"/>
      <c r="AD212" s="221"/>
      <c r="AE212" s="221"/>
      <c r="AF212" s="221"/>
    </row>
    <row r="213" spans="17:32" ht="12.75">
      <c r="Q213" s="221"/>
      <c r="R213" s="221"/>
      <c r="S213" s="221"/>
      <c r="T213" s="221"/>
      <c r="U213" s="221"/>
      <c r="V213" s="221"/>
      <c r="W213" s="221"/>
      <c r="X213" s="221"/>
      <c r="Y213" s="221"/>
      <c r="Z213" s="221"/>
      <c r="AA213" s="221"/>
      <c r="AB213" s="221"/>
      <c r="AC213" s="221"/>
      <c r="AD213" s="221"/>
      <c r="AE213" s="221"/>
      <c r="AF213" s="221"/>
    </row>
    <row r="214" spans="17:32" ht="12.75">
      <c r="Q214" s="221"/>
      <c r="R214" s="221"/>
      <c r="S214" s="221"/>
      <c r="T214" s="221"/>
      <c r="U214" s="221"/>
      <c r="V214" s="221"/>
      <c r="W214" s="221"/>
      <c r="X214" s="221"/>
      <c r="Y214" s="221"/>
      <c r="Z214" s="221"/>
      <c r="AA214" s="221"/>
      <c r="AB214" s="221"/>
      <c r="AC214" s="221"/>
      <c r="AD214" s="221"/>
      <c r="AE214" s="221"/>
      <c r="AF214" s="221"/>
    </row>
    <row r="215" spans="17:32" ht="12.75">
      <c r="Q215" s="221"/>
      <c r="R215" s="221"/>
      <c r="S215" s="221"/>
      <c r="T215" s="221"/>
      <c r="U215" s="221"/>
      <c r="V215" s="221"/>
      <c r="W215" s="221"/>
      <c r="X215" s="221"/>
      <c r="Y215" s="221"/>
      <c r="Z215" s="221"/>
      <c r="AA215" s="221"/>
      <c r="AB215" s="221"/>
      <c r="AC215" s="221"/>
      <c r="AD215" s="221"/>
      <c r="AE215" s="221"/>
      <c r="AF215" s="221"/>
    </row>
    <row r="216" spans="17:32" ht="12.75">
      <c r="Q216" s="221"/>
      <c r="R216" s="221"/>
      <c r="S216" s="221"/>
      <c r="T216" s="221"/>
      <c r="U216" s="221"/>
      <c r="V216" s="221"/>
      <c r="W216" s="221"/>
      <c r="X216" s="221"/>
      <c r="Y216" s="221"/>
      <c r="Z216" s="221"/>
      <c r="AA216" s="221"/>
      <c r="AB216" s="221"/>
      <c r="AC216" s="221"/>
      <c r="AD216" s="221"/>
      <c r="AE216" s="221"/>
      <c r="AF216" s="221"/>
    </row>
    <row r="217" spans="17:32" ht="12.75">
      <c r="Q217" s="221"/>
      <c r="R217" s="221"/>
      <c r="S217" s="221"/>
      <c r="T217" s="221"/>
      <c r="U217" s="221"/>
      <c r="V217" s="221"/>
      <c r="W217" s="221"/>
      <c r="X217" s="221"/>
      <c r="Y217" s="221"/>
      <c r="Z217" s="221"/>
      <c r="AA217" s="221"/>
      <c r="AB217" s="221"/>
      <c r="AC217" s="221"/>
      <c r="AD217" s="221"/>
      <c r="AE217" s="221"/>
      <c r="AF217" s="221"/>
    </row>
    <row r="218" spans="17:32" ht="12.75">
      <c r="Q218" s="221"/>
      <c r="R218" s="221"/>
      <c r="S218" s="221"/>
      <c r="T218" s="221"/>
      <c r="U218" s="221"/>
      <c r="V218" s="221"/>
      <c r="W218" s="221"/>
      <c r="X218" s="221"/>
      <c r="Y218" s="221"/>
      <c r="Z218" s="221"/>
      <c r="AA218" s="221"/>
      <c r="AB218" s="221"/>
      <c r="AC218" s="221"/>
      <c r="AD218" s="221"/>
      <c r="AE218" s="221"/>
      <c r="AF218" s="221"/>
    </row>
    <row r="219" spans="17:32" ht="12.75">
      <c r="Q219" s="221"/>
      <c r="R219" s="221"/>
      <c r="S219" s="221"/>
      <c r="T219" s="221"/>
      <c r="U219" s="221"/>
      <c r="V219" s="221"/>
      <c r="W219" s="221"/>
      <c r="X219" s="221"/>
      <c r="Y219" s="221"/>
      <c r="Z219" s="221"/>
      <c r="AA219" s="221"/>
      <c r="AB219" s="221"/>
      <c r="AC219" s="221"/>
      <c r="AD219" s="221"/>
      <c r="AE219" s="221"/>
      <c r="AF219" s="221"/>
    </row>
    <row r="220" spans="17:32" ht="12.75">
      <c r="Q220" s="221"/>
      <c r="R220" s="221"/>
      <c r="S220" s="221"/>
      <c r="T220" s="221"/>
      <c r="U220" s="221"/>
      <c r="V220" s="221"/>
      <c r="W220" s="221"/>
      <c r="X220" s="221"/>
      <c r="Y220" s="221"/>
      <c r="Z220" s="221"/>
      <c r="AA220" s="221"/>
      <c r="AB220" s="221"/>
      <c r="AC220" s="221"/>
      <c r="AD220" s="221"/>
      <c r="AE220" s="221"/>
      <c r="AF220" s="221"/>
    </row>
    <row r="221" spans="17:32" ht="12.75">
      <c r="Q221" s="221"/>
      <c r="R221" s="221"/>
      <c r="S221" s="221"/>
      <c r="T221" s="221"/>
      <c r="U221" s="221"/>
      <c r="V221" s="221"/>
      <c r="W221" s="221"/>
      <c r="X221" s="221"/>
      <c r="Y221" s="221"/>
      <c r="Z221" s="221"/>
      <c r="AA221" s="221"/>
      <c r="AB221" s="221"/>
      <c r="AC221" s="221"/>
      <c r="AD221" s="221"/>
      <c r="AE221" s="221"/>
      <c r="AF221" s="221"/>
    </row>
    <row r="222" spans="17:32" ht="12.75">
      <c r="Q222" s="221"/>
      <c r="R222" s="221"/>
      <c r="S222" s="221"/>
      <c r="T222" s="221"/>
      <c r="U222" s="221"/>
      <c r="V222" s="221"/>
      <c r="W222" s="221"/>
      <c r="X222" s="221"/>
      <c r="Y222" s="221"/>
      <c r="Z222" s="221"/>
      <c r="AA222" s="221"/>
      <c r="AB222" s="221"/>
      <c r="AC222" s="221"/>
      <c r="AD222" s="221"/>
      <c r="AE222" s="221"/>
      <c r="AF222" s="221"/>
    </row>
    <row r="223" spans="17:32" ht="12.75">
      <c r="Q223" s="221"/>
      <c r="R223" s="221"/>
      <c r="S223" s="221"/>
      <c r="T223" s="221"/>
      <c r="U223" s="221"/>
      <c r="V223" s="221"/>
      <c r="W223" s="221"/>
      <c r="X223" s="221"/>
      <c r="Y223" s="221"/>
      <c r="Z223" s="221"/>
      <c r="AA223" s="221"/>
      <c r="AB223" s="221"/>
      <c r="AC223" s="221"/>
      <c r="AD223" s="221"/>
      <c r="AE223" s="221"/>
      <c r="AF223" s="221"/>
    </row>
    <row r="224" spans="17:32" ht="12.75">
      <c r="Q224" s="221"/>
      <c r="R224" s="221"/>
      <c r="S224" s="221"/>
      <c r="T224" s="221"/>
      <c r="U224" s="221"/>
      <c r="V224" s="221"/>
      <c r="W224" s="221"/>
      <c r="X224" s="221"/>
      <c r="Y224" s="221"/>
      <c r="Z224" s="221"/>
      <c r="AA224" s="221"/>
      <c r="AB224" s="221"/>
      <c r="AC224" s="221"/>
      <c r="AD224" s="221"/>
      <c r="AE224" s="221"/>
      <c r="AF224" s="221"/>
    </row>
    <row r="225" spans="17:32" ht="12.75">
      <c r="Q225" s="221"/>
      <c r="R225" s="221"/>
      <c r="S225" s="221"/>
      <c r="T225" s="221"/>
      <c r="U225" s="221"/>
      <c r="V225" s="221"/>
      <c r="W225" s="221"/>
      <c r="X225" s="221"/>
      <c r="Y225" s="221"/>
      <c r="Z225" s="221"/>
      <c r="AA225" s="221"/>
      <c r="AB225" s="221"/>
      <c r="AC225" s="221"/>
      <c r="AD225" s="221"/>
      <c r="AE225" s="221"/>
      <c r="AF225" s="221"/>
    </row>
    <row r="226" spans="17:32" ht="12.75">
      <c r="Q226" s="221"/>
      <c r="R226" s="221"/>
      <c r="S226" s="221"/>
      <c r="T226" s="221"/>
      <c r="U226" s="221"/>
      <c r="V226" s="221"/>
      <c r="W226" s="221"/>
      <c r="X226" s="221"/>
      <c r="Y226" s="221"/>
      <c r="Z226" s="221"/>
      <c r="AA226" s="221"/>
      <c r="AB226" s="221"/>
      <c r="AC226" s="221"/>
      <c r="AD226" s="221"/>
      <c r="AE226" s="221"/>
      <c r="AF226" s="221"/>
    </row>
    <row r="227" spans="17:32" ht="12.75">
      <c r="Q227" s="221"/>
      <c r="R227" s="221"/>
      <c r="S227" s="221"/>
      <c r="T227" s="221"/>
      <c r="U227" s="221"/>
      <c r="V227" s="221"/>
      <c r="W227" s="221"/>
      <c r="X227" s="221"/>
      <c r="Y227" s="221"/>
      <c r="Z227" s="221"/>
      <c r="AA227" s="221"/>
      <c r="AB227" s="221"/>
      <c r="AC227" s="221"/>
      <c r="AD227" s="221"/>
      <c r="AE227" s="221"/>
      <c r="AF227" s="221"/>
    </row>
    <row r="228" spans="17:32" ht="12.75">
      <c r="Q228" s="221"/>
      <c r="R228" s="221"/>
      <c r="S228" s="221"/>
      <c r="T228" s="221"/>
      <c r="U228" s="221"/>
      <c r="V228" s="221"/>
      <c r="W228" s="221"/>
      <c r="X228" s="221"/>
      <c r="Y228" s="221"/>
      <c r="Z228" s="221"/>
      <c r="AA228" s="221"/>
      <c r="AB228" s="221"/>
      <c r="AC228" s="221"/>
      <c r="AD228" s="221"/>
      <c r="AE228" s="221"/>
      <c r="AF228" s="221"/>
    </row>
    <row r="229" spans="17:32" ht="12.75">
      <c r="Q229" s="221"/>
      <c r="R229" s="221"/>
      <c r="S229" s="221"/>
      <c r="T229" s="221"/>
      <c r="U229" s="221"/>
      <c r="V229" s="221"/>
      <c r="W229" s="221"/>
      <c r="X229" s="221"/>
      <c r="Y229" s="221"/>
      <c r="Z229" s="221"/>
      <c r="AA229" s="221"/>
      <c r="AB229" s="221"/>
      <c r="AC229" s="221"/>
      <c r="AD229" s="221"/>
      <c r="AE229" s="221"/>
      <c r="AF229" s="221"/>
    </row>
    <row r="230" spans="17:32" ht="12.75">
      <c r="Q230" s="221"/>
      <c r="R230" s="221"/>
      <c r="S230" s="221"/>
      <c r="T230" s="221"/>
      <c r="U230" s="221"/>
      <c r="V230" s="221"/>
      <c r="W230" s="221"/>
      <c r="X230" s="221"/>
      <c r="Y230" s="221"/>
      <c r="Z230" s="221"/>
      <c r="AA230" s="221"/>
      <c r="AB230" s="221"/>
      <c r="AC230" s="221"/>
      <c r="AD230" s="221"/>
      <c r="AE230" s="221"/>
      <c r="AF230" s="221"/>
    </row>
    <row r="231" spans="17:32" ht="12.75">
      <c r="Q231" s="221"/>
      <c r="R231" s="221"/>
      <c r="S231" s="221"/>
      <c r="T231" s="221"/>
      <c r="U231" s="221"/>
      <c r="V231" s="221"/>
      <c r="W231" s="221"/>
      <c r="X231" s="221"/>
      <c r="Y231" s="221"/>
      <c r="Z231" s="221"/>
      <c r="AA231" s="221"/>
      <c r="AB231" s="221"/>
      <c r="AC231" s="221"/>
      <c r="AD231" s="221"/>
      <c r="AE231" s="221"/>
      <c r="AF231" s="221"/>
    </row>
  </sheetData>
  <sheetProtection/>
  <mergeCells count="23">
    <mergeCell ref="B46:C46"/>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47" right="0.38" top="1" bottom="0.73" header="0.77" footer="0.5"/>
  <pageSetup horizontalDpi="600" verticalDpi="600" orientation="landscape" paperSize="9" scale="90"/>
  <headerFooter alignWithMargins="0">
    <oddHeader>&amp;C&amp;8lapa &amp;P</oddHeader>
    <oddFooter>&amp;R&amp;8Lokālā tāme Nr.7</oddFooter>
  </headerFooter>
</worksheet>
</file>

<file path=xl/worksheets/sheet4.xml><?xml version="1.0" encoding="utf-8"?>
<worksheet xmlns="http://schemas.openxmlformats.org/spreadsheetml/2006/main" xmlns:r="http://schemas.openxmlformats.org/officeDocument/2006/relationships">
  <dimension ref="A1:HY1057"/>
  <sheetViews>
    <sheetView workbookViewId="0" topLeftCell="A1">
      <selection activeCell="B6" sqref="B6"/>
    </sheetView>
  </sheetViews>
  <sheetFormatPr defaultColWidth="9.140625" defaultRowHeight="12.75"/>
  <cols>
    <col min="1" max="1" width="4.421875" style="115" customWidth="1"/>
    <col min="2" max="2" width="7.421875" style="115" customWidth="1"/>
    <col min="3" max="3" width="42.7109375" style="115" customWidth="1"/>
    <col min="4" max="4" width="7.140625" style="115" customWidth="1"/>
    <col min="5" max="5" width="8.421875" style="115" customWidth="1"/>
    <col min="6" max="6" width="7.00390625" style="115" customWidth="1"/>
    <col min="7" max="7" width="7.8515625" style="115" customWidth="1"/>
    <col min="8" max="8" width="8.421875" style="115" customWidth="1"/>
    <col min="9" max="9" width="8.7109375" style="115" customWidth="1"/>
    <col min="10" max="10" width="9.00390625" style="115" customWidth="1"/>
    <col min="11" max="11" width="9.8515625" style="115" customWidth="1"/>
    <col min="12" max="12" width="9.140625" style="115" customWidth="1"/>
    <col min="13" max="13" width="10.421875" style="115" customWidth="1"/>
    <col min="14" max="14" width="11.421875" style="115" customWidth="1"/>
    <col min="15" max="15" width="10.421875" style="115" customWidth="1"/>
    <col min="16" max="16" width="11.8515625" style="115" customWidth="1"/>
    <col min="17" max="16384" width="9.140625" style="115" customWidth="1"/>
  </cols>
  <sheetData>
    <row r="1" s="105" customFormat="1" ht="15">
      <c r="A1" s="208" t="s">
        <v>1622</v>
      </c>
    </row>
    <row r="2" s="105" customFormat="1" ht="15">
      <c r="A2" s="208" t="s">
        <v>1623</v>
      </c>
    </row>
    <row r="3" spans="1:16" s="105" customFormat="1" ht="14.25">
      <c r="A3" s="745" t="s">
        <v>1518</v>
      </c>
      <c r="B3" s="745"/>
      <c r="C3" s="745"/>
      <c r="D3" s="745"/>
      <c r="E3" s="745"/>
      <c r="F3" s="745"/>
      <c r="G3" s="745"/>
      <c r="H3" s="745"/>
      <c r="I3" s="745"/>
      <c r="J3" s="745"/>
      <c r="K3" s="745"/>
      <c r="L3" s="745"/>
      <c r="M3" s="745"/>
      <c r="N3" s="745"/>
      <c r="O3" s="745"/>
      <c r="P3" s="745"/>
    </row>
    <row r="4" spans="1:16" s="105" customFormat="1" ht="15">
      <c r="A4" s="746" t="s">
        <v>1519</v>
      </c>
      <c r="B4" s="746"/>
      <c r="C4" s="746"/>
      <c r="D4" s="746"/>
      <c r="E4" s="746"/>
      <c r="F4" s="746"/>
      <c r="G4" s="746"/>
      <c r="H4" s="746"/>
      <c r="I4" s="746"/>
      <c r="J4" s="746"/>
      <c r="K4" s="746"/>
      <c r="L4" s="746"/>
      <c r="M4" s="746"/>
      <c r="N4" s="746"/>
      <c r="O4" s="746"/>
      <c r="P4" s="746"/>
    </row>
    <row r="5" s="105" customFormat="1" ht="15">
      <c r="P5" s="106"/>
    </row>
    <row r="6" spans="9:16" s="105" customFormat="1" ht="15">
      <c r="I6" s="107"/>
      <c r="J6" s="107"/>
      <c r="K6" s="747" t="s">
        <v>1520</v>
      </c>
      <c r="L6" s="747"/>
      <c r="M6" s="747"/>
      <c r="N6" s="747"/>
      <c r="O6" s="748">
        <f>P1047</f>
        <v>0</v>
      </c>
      <c r="P6" s="748"/>
    </row>
    <row r="7" spans="9:16" s="105" customFormat="1" ht="13.5" customHeight="1">
      <c r="I7" s="107"/>
      <c r="J7" s="108"/>
      <c r="K7" s="106"/>
      <c r="L7" s="109"/>
      <c r="M7" s="110"/>
      <c r="N7" s="108"/>
      <c r="O7" s="108"/>
      <c r="P7" s="110"/>
    </row>
    <row r="8" spans="1:16" s="107" customFormat="1" ht="15">
      <c r="A8" s="107" t="s">
        <v>2461</v>
      </c>
      <c r="J8" s="108"/>
      <c r="K8" s="106"/>
      <c r="L8" s="109"/>
      <c r="M8" s="111"/>
      <c r="N8" s="108"/>
      <c r="O8" s="108"/>
      <c r="P8" s="111"/>
    </row>
    <row r="9" spans="1:5" s="105" customFormat="1" ht="15">
      <c r="A9" s="112" t="s">
        <v>2349</v>
      </c>
      <c r="B9" s="112"/>
      <c r="C9" s="113"/>
      <c r="D9" s="113"/>
      <c r="E9" s="113"/>
    </row>
    <row r="10" spans="1:5" s="105" customFormat="1" ht="15">
      <c r="A10" s="114"/>
      <c r="B10" s="112"/>
      <c r="C10" s="113"/>
      <c r="D10" s="113"/>
      <c r="E10" s="113"/>
    </row>
    <row r="11" spans="6:16" ht="12" customHeight="1" thickBot="1">
      <c r="F11" s="116"/>
      <c r="G11" s="116"/>
      <c r="H11" s="116"/>
      <c r="I11" s="116"/>
      <c r="J11" s="116"/>
      <c r="K11" s="116"/>
      <c r="L11" s="116"/>
      <c r="M11" s="116"/>
      <c r="N11" s="116"/>
      <c r="O11" s="116"/>
      <c r="P11" s="116"/>
    </row>
    <row r="12" spans="1:16" s="116" customFormat="1" ht="12.75" customHeight="1" thickBot="1">
      <c r="A12" s="749" t="s">
        <v>1522</v>
      </c>
      <c r="B12" s="738" t="s">
        <v>1523</v>
      </c>
      <c r="C12" s="738" t="s">
        <v>1524</v>
      </c>
      <c r="D12" s="738" t="s">
        <v>1525</v>
      </c>
      <c r="E12" s="738" t="s">
        <v>1526</v>
      </c>
      <c r="F12" s="741" t="s">
        <v>1527</v>
      </c>
      <c r="G12" s="742"/>
      <c r="H12" s="742"/>
      <c r="I12" s="742"/>
      <c r="J12" s="742"/>
      <c r="K12" s="743"/>
      <c r="L12" s="742" t="s">
        <v>1528</v>
      </c>
      <c r="M12" s="742"/>
      <c r="N12" s="742"/>
      <c r="O12" s="742"/>
      <c r="P12" s="744"/>
    </row>
    <row r="13" spans="1:16" s="116" customFormat="1" ht="12.75" customHeight="1">
      <c r="A13" s="750"/>
      <c r="B13" s="739"/>
      <c r="C13" s="739"/>
      <c r="D13" s="739"/>
      <c r="E13" s="739"/>
      <c r="F13" s="730" t="s">
        <v>1529</v>
      </c>
      <c r="G13" s="730" t="s">
        <v>1530</v>
      </c>
      <c r="H13" s="730" t="s">
        <v>1531</v>
      </c>
      <c r="I13" s="730" t="s">
        <v>100</v>
      </c>
      <c r="J13" s="730" t="s">
        <v>101</v>
      </c>
      <c r="K13" s="733" t="s">
        <v>102</v>
      </c>
      <c r="L13" s="730" t="s">
        <v>103</v>
      </c>
      <c r="M13" s="730" t="s">
        <v>1531</v>
      </c>
      <c r="N13" s="730" t="s">
        <v>100</v>
      </c>
      <c r="O13" s="730" t="s">
        <v>101</v>
      </c>
      <c r="P13" s="736" t="s">
        <v>104</v>
      </c>
    </row>
    <row r="14" spans="1:16" s="116" customFormat="1" ht="12.75" customHeight="1">
      <c r="A14" s="750"/>
      <c r="B14" s="739"/>
      <c r="C14" s="739"/>
      <c r="D14" s="739"/>
      <c r="E14" s="739"/>
      <c r="F14" s="731"/>
      <c r="G14" s="731"/>
      <c r="H14" s="731"/>
      <c r="I14" s="731"/>
      <c r="J14" s="731"/>
      <c r="K14" s="733"/>
      <c r="L14" s="731"/>
      <c r="M14" s="731"/>
      <c r="N14" s="731"/>
      <c r="O14" s="731"/>
      <c r="P14" s="736"/>
    </row>
    <row r="15" spans="1:16" s="116" customFormat="1" ht="12.75" customHeight="1">
      <c r="A15" s="750"/>
      <c r="B15" s="739"/>
      <c r="C15" s="739"/>
      <c r="D15" s="739"/>
      <c r="E15" s="739"/>
      <c r="F15" s="731"/>
      <c r="G15" s="731"/>
      <c r="H15" s="731"/>
      <c r="I15" s="731"/>
      <c r="J15" s="731"/>
      <c r="K15" s="733"/>
      <c r="L15" s="731"/>
      <c r="M15" s="731"/>
      <c r="N15" s="731"/>
      <c r="O15" s="731"/>
      <c r="P15" s="736"/>
    </row>
    <row r="16" spans="1:16" s="116" customFormat="1" ht="12.75" customHeight="1" thickBot="1">
      <c r="A16" s="751"/>
      <c r="B16" s="740"/>
      <c r="C16" s="740"/>
      <c r="D16" s="740"/>
      <c r="E16" s="740"/>
      <c r="F16" s="732"/>
      <c r="G16" s="732"/>
      <c r="H16" s="732"/>
      <c r="I16" s="732"/>
      <c r="J16" s="732"/>
      <c r="K16" s="734"/>
      <c r="L16" s="732"/>
      <c r="M16" s="732"/>
      <c r="N16" s="732"/>
      <c r="O16" s="732"/>
      <c r="P16" s="737"/>
    </row>
    <row r="17" spans="1:16" s="116" customFormat="1" ht="12.75" customHeight="1" thickBot="1">
      <c r="A17" s="117" t="s">
        <v>105</v>
      </c>
      <c r="B17" s="118" t="s">
        <v>106</v>
      </c>
      <c r="C17" s="118" t="s">
        <v>107</v>
      </c>
      <c r="D17" s="118" t="s">
        <v>108</v>
      </c>
      <c r="E17" s="118" t="s">
        <v>109</v>
      </c>
      <c r="F17" s="118" t="s">
        <v>110</v>
      </c>
      <c r="G17" s="118" t="s">
        <v>111</v>
      </c>
      <c r="H17" s="118" t="s">
        <v>112</v>
      </c>
      <c r="I17" s="118" t="s">
        <v>113</v>
      </c>
      <c r="J17" s="118" t="s">
        <v>114</v>
      </c>
      <c r="K17" s="119" t="s">
        <v>115</v>
      </c>
      <c r="L17" s="118" t="s">
        <v>116</v>
      </c>
      <c r="M17" s="118" t="s">
        <v>117</v>
      </c>
      <c r="N17" s="118" t="s">
        <v>118</v>
      </c>
      <c r="O17" s="118" t="s">
        <v>119</v>
      </c>
      <c r="P17" s="120" t="s">
        <v>120</v>
      </c>
    </row>
    <row r="18" spans="1:16" s="127" customFormat="1" ht="18" customHeight="1">
      <c r="A18" s="121"/>
      <c r="B18" s="122"/>
      <c r="C18" s="123" t="s">
        <v>121</v>
      </c>
      <c r="D18" s="122"/>
      <c r="E18" s="122"/>
      <c r="F18" s="124"/>
      <c r="G18" s="124"/>
      <c r="H18" s="124"/>
      <c r="I18" s="124"/>
      <c r="J18" s="124"/>
      <c r="K18" s="125"/>
      <c r="L18" s="124"/>
      <c r="M18" s="124"/>
      <c r="N18" s="124"/>
      <c r="O18" s="124"/>
      <c r="P18" s="126"/>
    </row>
    <row r="19" spans="1:16" s="127" customFormat="1" ht="17.25" customHeight="1">
      <c r="A19" s="121">
        <v>1</v>
      </c>
      <c r="B19" s="122" t="s">
        <v>122</v>
      </c>
      <c r="C19" s="128" t="s">
        <v>123</v>
      </c>
      <c r="D19" s="122" t="s">
        <v>124</v>
      </c>
      <c r="E19" s="124">
        <v>5.5</v>
      </c>
      <c r="F19" s="124"/>
      <c r="G19" s="124"/>
      <c r="H19" s="124"/>
      <c r="I19" s="124"/>
      <c r="J19" s="183"/>
      <c r="K19" s="125"/>
      <c r="L19" s="124"/>
      <c r="M19" s="124"/>
      <c r="N19" s="124"/>
      <c r="O19" s="124"/>
      <c r="P19" s="126"/>
    </row>
    <row r="20" spans="1:16" s="127" customFormat="1" ht="18" customHeight="1">
      <c r="A20" s="121">
        <v>2</v>
      </c>
      <c r="B20" s="122" t="s">
        <v>125</v>
      </c>
      <c r="C20" s="128" t="s">
        <v>126</v>
      </c>
      <c r="D20" s="122" t="s">
        <v>127</v>
      </c>
      <c r="E20" s="124">
        <v>5.5</v>
      </c>
      <c r="F20" s="124"/>
      <c r="G20" s="124"/>
      <c r="H20" s="124"/>
      <c r="I20" s="124"/>
      <c r="J20" s="183"/>
      <c r="K20" s="125"/>
      <c r="L20" s="124"/>
      <c r="M20" s="124"/>
      <c r="N20" s="124"/>
      <c r="O20" s="124"/>
      <c r="P20" s="126"/>
    </row>
    <row r="21" spans="1:16" s="127" customFormat="1" ht="18" customHeight="1">
      <c r="A21" s="121">
        <v>3</v>
      </c>
      <c r="B21" s="122" t="s">
        <v>128</v>
      </c>
      <c r="C21" s="128" t="s">
        <v>129</v>
      </c>
      <c r="D21" s="122" t="s">
        <v>127</v>
      </c>
      <c r="E21" s="124">
        <v>5.5</v>
      </c>
      <c r="F21" s="124"/>
      <c r="G21" s="124"/>
      <c r="H21" s="124"/>
      <c r="I21" s="124"/>
      <c r="J21" s="183"/>
      <c r="K21" s="125"/>
      <c r="L21" s="124"/>
      <c r="M21" s="124"/>
      <c r="N21" s="124"/>
      <c r="O21" s="124"/>
      <c r="P21" s="126"/>
    </row>
    <row r="22" spans="1:16" s="127" customFormat="1" ht="17.25" customHeight="1">
      <c r="A22" s="121">
        <v>4</v>
      </c>
      <c r="B22" s="122" t="s">
        <v>130</v>
      </c>
      <c r="C22" s="128" t="s">
        <v>131</v>
      </c>
      <c r="D22" s="122" t="s">
        <v>124</v>
      </c>
      <c r="E22" s="124">
        <v>26.7</v>
      </c>
      <c r="F22" s="124"/>
      <c r="G22" s="124"/>
      <c r="H22" s="124"/>
      <c r="I22" s="124"/>
      <c r="J22" s="124"/>
      <c r="K22" s="125"/>
      <c r="L22" s="124"/>
      <c r="M22" s="124"/>
      <c r="N22" s="124"/>
      <c r="O22" s="124"/>
      <c r="P22" s="126"/>
    </row>
    <row r="23" spans="1:16" s="127" customFormat="1" ht="17.25" customHeight="1">
      <c r="A23" s="121">
        <v>5</v>
      </c>
      <c r="B23" s="122" t="s">
        <v>128</v>
      </c>
      <c r="C23" s="128" t="s">
        <v>132</v>
      </c>
      <c r="D23" s="122" t="s">
        <v>127</v>
      </c>
      <c r="E23" s="124">
        <v>26.7</v>
      </c>
      <c r="F23" s="124"/>
      <c r="G23" s="124"/>
      <c r="H23" s="124"/>
      <c r="I23" s="124"/>
      <c r="J23" s="124"/>
      <c r="K23" s="125"/>
      <c r="L23" s="124"/>
      <c r="M23" s="124"/>
      <c r="N23" s="124"/>
      <c r="O23" s="124"/>
      <c r="P23" s="126"/>
    </row>
    <row r="24" spans="1:16" s="127" customFormat="1" ht="18" customHeight="1">
      <c r="A24" s="121">
        <v>6</v>
      </c>
      <c r="B24" s="122" t="s">
        <v>133</v>
      </c>
      <c r="C24" s="128" t="s">
        <v>134</v>
      </c>
      <c r="D24" s="122" t="s">
        <v>135</v>
      </c>
      <c r="E24" s="143">
        <v>50</v>
      </c>
      <c r="F24" s="124"/>
      <c r="G24" s="124"/>
      <c r="H24" s="124"/>
      <c r="I24" s="124"/>
      <c r="J24" s="124"/>
      <c r="K24" s="125"/>
      <c r="L24" s="124"/>
      <c r="M24" s="124"/>
      <c r="N24" s="124"/>
      <c r="O24" s="124"/>
      <c r="P24" s="126"/>
    </row>
    <row r="25" spans="1:16" s="127" customFormat="1" ht="18" customHeight="1">
      <c r="A25" s="121">
        <v>7</v>
      </c>
      <c r="B25" s="122" t="s">
        <v>125</v>
      </c>
      <c r="C25" s="128" t="s">
        <v>2334</v>
      </c>
      <c r="D25" s="122" t="s">
        <v>124</v>
      </c>
      <c r="E25" s="143">
        <v>16.4</v>
      </c>
      <c r="F25" s="124"/>
      <c r="G25" s="124"/>
      <c r="H25" s="124"/>
      <c r="I25" s="124"/>
      <c r="J25" s="124"/>
      <c r="K25" s="125"/>
      <c r="L25" s="124"/>
      <c r="M25" s="124"/>
      <c r="N25" s="124"/>
      <c r="O25" s="124"/>
      <c r="P25" s="126"/>
    </row>
    <row r="26" spans="1:16" s="127" customFormat="1" ht="18" customHeight="1">
      <c r="A26" s="121">
        <v>8</v>
      </c>
      <c r="B26" s="122" t="s">
        <v>128</v>
      </c>
      <c r="C26" s="128" t="s">
        <v>136</v>
      </c>
      <c r="D26" s="122" t="s">
        <v>127</v>
      </c>
      <c r="E26" s="143">
        <v>16.4</v>
      </c>
      <c r="F26" s="124"/>
      <c r="G26" s="124"/>
      <c r="H26" s="124"/>
      <c r="I26" s="124"/>
      <c r="J26" s="124"/>
      <c r="K26" s="125"/>
      <c r="L26" s="124"/>
      <c r="M26" s="124"/>
      <c r="N26" s="124"/>
      <c r="O26" s="124"/>
      <c r="P26" s="126"/>
    </row>
    <row r="27" spans="1:16" s="232" customFormat="1" ht="18" customHeight="1">
      <c r="A27" s="121">
        <v>9</v>
      </c>
      <c r="B27" s="227" t="s">
        <v>1733</v>
      </c>
      <c r="C27" s="233" t="s">
        <v>2335</v>
      </c>
      <c r="D27" s="227" t="s">
        <v>127</v>
      </c>
      <c r="E27" s="124">
        <v>9.7</v>
      </c>
      <c r="F27" s="183"/>
      <c r="G27" s="183"/>
      <c r="H27" s="183"/>
      <c r="I27" s="183"/>
      <c r="J27" s="124"/>
      <c r="K27" s="230"/>
      <c r="L27" s="183"/>
      <c r="M27" s="183"/>
      <c r="N27" s="183"/>
      <c r="O27" s="234"/>
      <c r="P27" s="126"/>
    </row>
    <row r="28" spans="1:16" s="232" customFormat="1" ht="18" customHeight="1">
      <c r="A28" s="226"/>
      <c r="B28" s="227"/>
      <c r="C28" s="233" t="s">
        <v>2333</v>
      </c>
      <c r="D28" s="227" t="s">
        <v>249</v>
      </c>
      <c r="E28" s="143">
        <v>970</v>
      </c>
      <c r="F28" s="183"/>
      <c r="G28" s="183"/>
      <c r="H28" s="183"/>
      <c r="I28" s="183"/>
      <c r="J28" s="183"/>
      <c r="K28" s="230"/>
      <c r="L28" s="183"/>
      <c r="M28" s="183"/>
      <c r="N28" s="234"/>
      <c r="O28" s="183"/>
      <c r="P28" s="126"/>
    </row>
    <row r="29" spans="1:16" s="127" customFormat="1" ht="18" customHeight="1">
      <c r="A29" s="121">
        <v>10</v>
      </c>
      <c r="B29" s="122" t="s">
        <v>137</v>
      </c>
      <c r="C29" s="128" t="s">
        <v>138</v>
      </c>
      <c r="D29" s="122" t="s">
        <v>124</v>
      </c>
      <c r="E29" s="124">
        <v>24.6</v>
      </c>
      <c r="F29" s="124"/>
      <c r="G29" s="124"/>
      <c r="H29" s="124"/>
      <c r="I29" s="124"/>
      <c r="J29" s="124"/>
      <c r="K29" s="125"/>
      <c r="L29" s="124"/>
      <c r="M29" s="124"/>
      <c r="N29" s="124"/>
      <c r="O29" s="124"/>
      <c r="P29" s="126"/>
    </row>
    <row r="30" spans="1:16" s="127" customFormat="1" ht="18" customHeight="1" thickBot="1">
      <c r="A30" s="121">
        <v>11</v>
      </c>
      <c r="B30" s="122" t="s">
        <v>139</v>
      </c>
      <c r="C30" s="128" t="s">
        <v>140</v>
      </c>
      <c r="D30" s="122" t="s">
        <v>135</v>
      </c>
      <c r="E30" s="143">
        <v>110</v>
      </c>
      <c r="F30" s="124"/>
      <c r="G30" s="124"/>
      <c r="H30" s="124"/>
      <c r="I30" s="124"/>
      <c r="J30" s="124"/>
      <c r="K30" s="125"/>
      <c r="L30" s="124"/>
      <c r="M30" s="124"/>
      <c r="N30" s="124"/>
      <c r="O30" s="124"/>
      <c r="P30" s="126"/>
    </row>
    <row r="31" spans="1:16" s="105" customFormat="1" ht="18" customHeight="1" thickBot="1">
      <c r="A31" s="129"/>
      <c r="B31" s="729" t="s">
        <v>141</v>
      </c>
      <c r="C31" s="729"/>
      <c r="D31" s="131" t="s">
        <v>142</v>
      </c>
      <c r="E31" s="132"/>
      <c r="F31" s="133"/>
      <c r="G31" s="133"/>
      <c r="H31" s="133"/>
      <c r="I31" s="133"/>
      <c r="J31" s="133"/>
      <c r="K31" s="133"/>
      <c r="L31" s="133">
        <f>SUM(L19:L30)</f>
        <v>0</v>
      </c>
      <c r="M31" s="134">
        <f>SUM(M19:M30)</f>
        <v>0</v>
      </c>
      <c r="N31" s="134">
        <f>SUM(N19:N30)</f>
        <v>0</v>
      </c>
      <c r="O31" s="134">
        <f>SUM(O19:O30)</f>
        <v>0</v>
      </c>
      <c r="P31" s="135">
        <f>SUM(M31:O31)</f>
        <v>0</v>
      </c>
    </row>
    <row r="32" spans="1:16" s="105" customFormat="1" ht="18" customHeight="1" thickBot="1">
      <c r="A32" s="144"/>
      <c r="B32" s="145"/>
      <c r="C32" s="145" t="s">
        <v>146</v>
      </c>
      <c r="D32" s="146" t="s">
        <v>147</v>
      </c>
      <c r="E32" s="147"/>
      <c r="F32" s="145"/>
      <c r="G32" s="145"/>
      <c r="H32" s="145"/>
      <c r="I32" s="145"/>
      <c r="J32" s="145"/>
      <c r="K32" s="145"/>
      <c r="L32" s="122"/>
      <c r="M32" s="124"/>
      <c r="N32" s="136">
        <f>ROUND(N31*0.05,2)</f>
        <v>0</v>
      </c>
      <c r="O32" s="124"/>
      <c r="P32" s="148">
        <f>SUM(N32:O32)</f>
        <v>0</v>
      </c>
    </row>
    <row r="33" spans="1:16" s="105" customFormat="1" ht="18" customHeight="1" thickBot="1">
      <c r="A33" s="149"/>
      <c r="B33" s="150"/>
      <c r="C33" s="130" t="s">
        <v>141</v>
      </c>
      <c r="D33" s="151" t="s">
        <v>142</v>
      </c>
      <c r="E33" s="152"/>
      <c r="F33" s="150"/>
      <c r="G33" s="150"/>
      <c r="H33" s="150"/>
      <c r="I33" s="150"/>
      <c r="J33" s="150"/>
      <c r="K33" s="150"/>
      <c r="L33" s="134">
        <f>SUM(L31)</f>
        <v>0</v>
      </c>
      <c r="M33" s="134">
        <f>SUM(M31)</f>
        <v>0</v>
      </c>
      <c r="N33" s="134">
        <f>SUM(N31:N32)</f>
        <v>0</v>
      </c>
      <c r="O33" s="134">
        <f>SUM(O31)</f>
        <v>0</v>
      </c>
      <c r="P33" s="135">
        <f>P31+P32</f>
        <v>0</v>
      </c>
    </row>
    <row r="34" spans="1:16" s="127" customFormat="1" ht="18" customHeight="1">
      <c r="A34" s="121"/>
      <c r="B34" s="122"/>
      <c r="C34" s="123" t="s">
        <v>2450</v>
      </c>
      <c r="D34" s="122"/>
      <c r="E34" s="122"/>
      <c r="F34" s="124"/>
      <c r="G34" s="124"/>
      <c r="H34" s="124"/>
      <c r="I34" s="124"/>
      <c r="J34" s="124"/>
      <c r="K34" s="125"/>
      <c r="L34" s="124"/>
      <c r="M34" s="124"/>
      <c r="N34" s="124"/>
      <c r="O34" s="124"/>
      <c r="P34" s="126"/>
    </row>
    <row r="35" spans="1:16" s="127" customFormat="1" ht="18" customHeight="1">
      <c r="A35" s="137">
        <v>12</v>
      </c>
      <c r="B35" s="138" t="s">
        <v>149</v>
      </c>
      <c r="C35" s="139" t="s">
        <v>150</v>
      </c>
      <c r="D35" s="138"/>
      <c r="E35" s="138"/>
      <c r="F35" s="140"/>
      <c r="G35" s="140"/>
      <c r="H35" s="140"/>
      <c r="I35" s="140"/>
      <c r="J35" s="140"/>
      <c r="K35" s="141"/>
      <c r="L35" s="140"/>
      <c r="M35" s="140"/>
      <c r="N35" s="140"/>
      <c r="O35" s="140"/>
      <c r="P35" s="142"/>
    </row>
    <row r="36" spans="1:16" s="127" customFormat="1" ht="18" customHeight="1">
      <c r="A36" s="121"/>
      <c r="B36" s="122"/>
      <c r="C36" s="128" t="s">
        <v>151</v>
      </c>
      <c r="D36" s="122" t="s">
        <v>135</v>
      </c>
      <c r="E36" s="122">
        <v>75.55</v>
      </c>
      <c r="F36" s="124"/>
      <c r="G36" s="124"/>
      <c r="H36" s="124"/>
      <c r="I36" s="124"/>
      <c r="J36" s="124"/>
      <c r="K36" s="125"/>
      <c r="L36" s="124"/>
      <c r="M36" s="124"/>
      <c r="N36" s="124"/>
      <c r="O36" s="124"/>
      <c r="P36" s="126"/>
    </row>
    <row r="37" spans="1:16" s="127" customFormat="1" ht="18" customHeight="1">
      <c r="A37" s="121"/>
      <c r="B37" s="122"/>
      <c r="C37" s="128" t="s">
        <v>152</v>
      </c>
      <c r="D37" s="122" t="s">
        <v>127</v>
      </c>
      <c r="E37" s="122">
        <v>79.33</v>
      </c>
      <c r="F37" s="124"/>
      <c r="G37" s="124"/>
      <c r="H37" s="124"/>
      <c r="I37" s="124"/>
      <c r="J37" s="124"/>
      <c r="K37" s="125"/>
      <c r="L37" s="124"/>
      <c r="M37" s="124"/>
      <c r="N37" s="136"/>
      <c r="O37" s="124"/>
      <c r="P37" s="126"/>
    </row>
    <row r="38" spans="1:16" s="127" customFormat="1" ht="18" customHeight="1">
      <c r="A38" s="121"/>
      <c r="B38" s="122"/>
      <c r="C38" s="128" t="s">
        <v>153</v>
      </c>
      <c r="D38" s="122" t="s">
        <v>154</v>
      </c>
      <c r="E38" s="122">
        <v>15.8</v>
      </c>
      <c r="F38" s="124"/>
      <c r="G38" s="124"/>
      <c r="H38" s="124"/>
      <c r="I38" s="124"/>
      <c r="J38" s="124"/>
      <c r="K38" s="125"/>
      <c r="L38" s="124"/>
      <c r="M38" s="124"/>
      <c r="N38" s="124"/>
      <c r="O38" s="124"/>
      <c r="P38" s="126"/>
    </row>
    <row r="39" spans="1:16" s="127" customFormat="1" ht="18" customHeight="1">
      <c r="A39" s="121">
        <v>13</v>
      </c>
      <c r="B39" s="122" t="s">
        <v>155</v>
      </c>
      <c r="C39" s="128" t="s">
        <v>156</v>
      </c>
      <c r="D39" s="122" t="s">
        <v>135</v>
      </c>
      <c r="E39" s="122">
        <v>101.5</v>
      </c>
      <c r="F39" s="124"/>
      <c r="G39" s="124"/>
      <c r="H39" s="124"/>
      <c r="I39" s="124"/>
      <c r="J39" s="124"/>
      <c r="K39" s="125"/>
      <c r="L39" s="124"/>
      <c r="M39" s="143"/>
      <c r="N39" s="124"/>
      <c r="O39" s="124"/>
      <c r="P39" s="126"/>
    </row>
    <row r="40" spans="1:16" s="127" customFormat="1" ht="18" customHeight="1">
      <c r="A40" s="121"/>
      <c r="B40" s="122"/>
      <c r="C40" s="128" t="s">
        <v>157</v>
      </c>
      <c r="D40" s="122" t="s">
        <v>127</v>
      </c>
      <c r="E40" s="122">
        <v>106.58</v>
      </c>
      <c r="F40" s="124"/>
      <c r="G40" s="124"/>
      <c r="H40" s="124"/>
      <c r="I40" s="124"/>
      <c r="J40" s="124"/>
      <c r="K40" s="125"/>
      <c r="L40" s="124"/>
      <c r="M40" s="124"/>
      <c r="N40" s="136"/>
      <c r="O40" s="124"/>
      <c r="P40" s="126"/>
    </row>
    <row r="41" spans="1:16" s="127" customFormat="1" ht="18" customHeight="1">
      <c r="A41" s="121"/>
      <c r="B41" s="122"/>
      <c r="C41" s="128" t="s">
        <v>158</v>
      </c>
      <c r="D41" s="122" t="s">
        <v>159</v>
      </c>
      <c r="E41" s="122">
        <v>220.6</v>
      </c>
      <c r="F41" s="124"/>
      <c r="G41" s="124"/>
      <c r="H41" s="124"/>
      <c r="I41" s="124"/>
      <c r="J41" s="124"/>
      <c r="K41" s="125"/>
      <c r="L41" s="124"/>
      <c r="M41" s="124"/>
      <c r="N41" s="124"/>
      <c r="O41" s="124"/>
      <c r="P41" s="126"/>
    </row>
    <row r="42" spans="1:16" s="127" customFormat="1" ht="18" customHeight="1">
      <c r="A42" s="121"/>
      <c r="B42" s="122"/>
      <c r="C42" s="128" t="s">
        <v>160</v>
      </c>
      <c r="D42" s="122" t="s">
        <v>127</v>
      </c>
      <c r="E42" s="143">
        <v>35</v>
      </c>
      <c r="F42" s="124"/>
      <c r="G42" s="124"/>
      <c r="H42" s="124"/>
      <c r="I42" s="124"/>
      <c r="J42" s="124"/>
      <c r="K42" s="125"/>
      <c r="L42" s="124"/>
      <c r="M42" s="124"/>
      <c r="N42" s="124"/>
      <c r="O42" s="124"/>
      <c r="P42" s="126"/>
    </row>
    <row r="43" spans="1:16" s="127" customFormat="1" ht="18" customHeight="1">
      <c r="A43" s="121"/>
      <c r="B43" s="122"/>
      <c r="C43" s="128" t="s">
        <v>153</v>
      </c>
      <c r="D43" s="122" t="s">
        <v>154</v>
      </c>
      <c r="E43" s="122">
        <v>20.3</v>
      </c>
      <c r="F43" s="124"/>
      <c r="G43" s="124"/>
      <c r="H43" s="124"/>
      <c r="I43" s="124"/>
      <c r="J43" s="124"/>
      <c r="K43" s="125"/>
      <c r="L43" s="124"/>
      <c r="M43" s="124"/>
      <c r="N43" s="124"/>
      <c r="O43" s="124"/>
      <c r="P43" s="126"/>
    </row>
    <row r="44" spans="1:16" s="127" customFormat="1" ht="18" customHeight="1">
      <c r="A44" s="121">
        <v>14</v>
      </c>
      <c r="B44" s="122" t="s">
        <v>161</v>
      </c>
      <c r="C44" s="128" t="s">
        <v>162</v>
      </c>
      <c r="D44" s="122" t="s">
        <v>163</v>
      </c>
      <c r="E44" s="122">
        <v>9.11</v>
      </c>
      <c r="F44" s="124"/>
      <c r="G44" s="124"/>
      <c r="H44" s="143"/>
      <c r="I44" s="124"/>
      <c r="J44" s="124"/>
      <c r="K44" s="125"/>
      <c r="L44" s="124"/>
      <c r="M44" s="124"/>
      <c r="N44" s="136"/>
      <c r="O44" s="124"/>
      <c r="P44" s="126"/>
    </row>
    <row r="45" spans="1:16" s="127" customFormat="1" ht="18" customHeight="1">
      <c r="A45" s="121">
        <v>15</v>
      </c>
      <c r="B45" s="122" t="s">
        <v>164</v>
      </c>
      <c r="C45" s="128" t="s">
        <v>165</v>
      </c>
      <c r="D45" s="122"/>
      <c r="E45" s="122"/>
      <c r="F45" s="124"/>
      <c r="G45" s="124"/>
      <c r="H45" s="143"/>
      <c r="I45" s="124"/>
      <c r="J45" s="124"/>
      <c r="K45" s="125"/>
      <c r="L45" s="124"/>
      <c r="M45" s="124"/>
      <c r="N45" s="136"/>
      <c r="O45" s="124"/>
      <c r="P45" s="126"/>
    </row>
    <row r="46" spans="1:16" s="127" customFormat="1" ht="18" customHeight="1">
      <c r="A46" s="121"/>
      <c r="B46" s="122"/>
      <c r="C46" s="128" t="s">
        <v>166</v>
      </c>
      <c r="D46" s="122" t="s">
        <v>127</v>
      </c>
      <c r="E46" s="154">
        <v>0.707</v>
      </c>
      <c r="F46" s="143"/>
      <c r="G46" s="124"/>
      <c r="H46" s="143"/>
      <c r="I46" s="124"/>
      <c r="J46" s="124"/>
      <c r="K46" s="125"/>
      <c r="L46" s="124"/>
      <c r="M46" s="124"/>
      <c r="N46" s="136"/>
      <c r="O46" s="124"/>
      <c r="P46" s="126"/>
    </row>
    <row r="47" spans="1:16" s="127" customFormat="1" ht="18" customHeight="1">
      <c r="A47" s="121">
        <v>16</v>
      </c>
      <c r="B47" s="122" t="s">
        <v>167</v>
      </c>
      <c r="C47" s="128" t="s">
        <v>168</v>
      </c>
      <c r="D47" s="122"/>
      <c r="E47" s="122"/>
      <c r="F47" s="124"/>
      <c r="G47" s="124"/>
      <c r="H47" s="124"/>
      <c r="I47" s="124"/>
      <c r="J47" s="124"/>
      <c r="K47" s="125"/>
      <c r="L47" s="124"/>
      <c r="M47" s="124"/>
      <c r="N47" s="124"/>
      <c r="O47" s="124"/>
      <c r="P47" s="126"/>
    </row>
    <row r="48" spans="1:16" s="127" customFormat="1" ht="18" customHeight="1">
      <c r="A48" s="121"/>
      <c r="B48" s="122"/>
      <c r="C48" s="128" t="s">
        <v>169</v>
      </c>
      <c r="D48" s="122" t="s">
        <v>135</v>
      </c>
      <c r="E48" s="122">
        <v>385.5</v>
      </c>
      <c r="F48" s="124"/>
      <c r="G48" s="124"/>
      <c r="H48" s="124"/>
      <c r="I48" s="124"/>
      <c r="J48" s="124"/>
      <c r="K48" s="125"/>
      <c r="L48" s="143"/>
      <c r="M48" s="143"/>
      <c r="N48" s="124"/>
      <c r="O48" s="124"/>
      <c r="P48" s="126"/>
    </row>
    <row r="49" spans="1:16" s="127" customFormat="1" ht="18" customHeight="1">
      <c r="A49" s="121"/>
      <c r="B49" s="122"/>
      <c r="C49" s="128" t="s">
        <v>157</v>
      </c>
      <c r="D49" s="122" t="s">
        <v>127</v>
      </c>
      <c r="E49" s="143">
        <v>404.8</v>
      </c>
      <c r="F49" s="124"/>
      <c r="G49" s="124"/>
      <c r="H49" s="124"/>
      <c r="I49" s="124"/>
      <c r="J49" s="124"/>
      <c r="K49" s="125"/>
      <c r="L49" s="124"/>
      <c r="M49" s="124"/>
      <c r="N49" s="124"/>
      <c r="O49" s="124"/>
      <c r="P49" s="126"/>
    </row>
    <row r="50" spans="1:16" s="127" customFormat="1" ht="18" customHeight="1">
      <c r="A50" s="121"/>
      <c r="B50" s="122"/>
      <c r="C50" s="128" t="s">
        <v>158</v>
      </c>
      <c r="D50" s="122" t="s">
        <v>159</v>
      </c>
      <c r="E50" s="143">
        <v>1232.6</v>
      </c>
      <c r="F50" s="124"/>
      <c r="G50" s="124"/>
      <c r="H50" s="124"/>
      <c r="I50" s="124"/>
      <c r="J50" s="124"/>
      <c r="K50" s="125"/>
      <c r="L50" s="124"/>
      <c r="M50" s="124"/>
      <c r="N50" s="124"/>
      <c r="O50" s="124"/>
      <c r="P50" s="126"/>
    </row>
    <row r="51" spans="1:16" s="127" customFormat="1" ht="18" customHeight="1">
      <c r="A51" s="121"/>
      <c r="B51" s="122"/>
      <c r="C51" s="128" t="s">
        <v>160</v>
      </c>
      <c r="D51" s="122" t="s">
        <v>127</v>
      </c>
      <c r="E51" s="122">
        <v>121.9</v>
      </c>
      <c r="F51" s="124"/>
      <c r="G51" s="124"/>
      <c r="H51" s="124"/>
      <c r="I51" s="124"/>
      <c r="J51" s="124"/>
      <c r="K51" s="125"/>
      <c r="L51" s="124"/>
      <c r="M51" s="124"/>
      <c r="N51" s="124"/>
      <c r="O51" s="124"/>
      <c r="P51" s="126"/>
    </row>
    <row r="52" spans="1:16" s="127" customFormat="1" ht="18" customHeight="1">
      <c r="A52" s="121"/>
      <c r="B52" s="122"/>
      <c r="C52" s="128" t="s">
        <v>153</v>
      </c>
      <c r="D52" s="122" t="s">
        <v>154</v>
      </c>
      <c r="E52" s="122">
        <v>77.1</v>
      </c>
      <c r="F52" s="124"/>
      <c r="G52" s="124"/>
      <c r="H52" s="124"/>
      <c r="I52" s="124"/>
      <c r="J52" s="124"/>
      <c r="K52" s="125"/>
      <c r="L52" s="124"/>
      <c r="M52" s="124"/>
      <c r="N52" s="124"/>
      <c r="O52" s="143"/>
      <c r="P52" s="126"/>
    </row>
    <row r="53" spans="1:16" s="127" customFormat="1" ht="18" customHeight="1">
      <c r="A53" s="121">
        <v>17</v>
      </c>
      <c r="B53" s="122" t="s">
        <v>170</v>
      </c>
      <c r="C53" s="128" t="s">
        <v>171</v>
      </c>
      <c r="D53" s="122" t="s">
        <v>163</v>
      </c>
      <c r="E53" s="154">
        <v>16.559</v>
      </c>
      <c r="F53" s="124"/>
      <c r="G53" s="124"/>
      <c r="H53" s="143"/>
      <c r="I53" s="124"/>
      <c r="J53" s="124"/>
      <c r="K53" s="125"/>
      <c r="L53" s="124"/>
      <c r="M53" s="124"/>
      <c r="N53" s="124"/>
      <c r="O53" s="124"/>
      <c r="P53" s="126"/>
    </row>
    <row r="54" spans="1:16" s="127" customFormat="1" ht="18" customHeight="1">
      <c r="A54" s="121">
        <v>18</v>
      </c>
      <c r="B54" s="122" t="s">
        <v>172</v>
      </c>
      <c r="C54" s="128" t="s">
        <v>173</v>
      </c>
      <c r="D54" s="122" t="s">
        <v>159</v>
      </c>
      <c r="E54" s="122">
        <v>139.6</v>
      </c>
      <c r="F54" s="124"/>
      <c r="G54" s="124"/>
      <c r="H54" s="124"/>
      <c r="I54" s="124"/>
      <c r="J54" s="124"/>
      <c r="K54" s="125"/>
      <c r="L54" s="124"/>
      <c r="M54" s="124"/>
      <c r="N54" s="124"/>
      <c r="O54" s="124"/>
      <c r="P54" s="126"/>
    </row>
    <row r="55" spans="1:16" s="127" customFormat="1" ht="18" customHeight="1">
      <c r="A55" s="121"/>
      <c r="B55" s="122"/>
      <c r="C55" s="128" t="s">
        <v>174</v>
      </c>
      <c r="D55" s="122" t="s">
        <v>135</v>
      </c>
      <c r="E55" s="122">
        <v>4.18</v>
      </c>
      <c r="F55" s="124"/>
      <c r="G55" s="124"/>
      <c r="H55" s="124"/>
      <c r="I55" s="124"/>
      <c r="J55" s="124"/>
      <c r="K55" s="125"/>
      <c r="L55" s="124"/>
      <c r="M55" s="124"/>
      <c r="N55" s="124"/>
      <c r="O55" s="124"/>
      <c r="P55" s="126"/>
    </row>
    <row r="56" spans="1:16" s="127" customFormat="1" ht="18" customHeight="1">
      <c r="A56" s="121"/>
      <c r="B56" s="122"/>
      <c r="C56" s="128" t="s">
        <v>175</v>
      </c>
      <c r="D56" s="122" t="s">
        <v>159</v>
      </c>
      <c r="E56" s="122">
        <v>307.2</v>
      </c>
      <c r="F56" s="124"/>
      <c r="G56" s="124"/>
      <c r="H56" s="124"/>
      <c r="I56" s="124"/>
      <c r="J56" s="124"/>
      <c r="K56" s="125"/>
      <c r="L56" s="124"/>
      <c r="M56" s="124"/>
      <c r="N56" s="124"/>
      <c r="O56" s="124"/>
      <c r="P56" s="126"/>
    </row>
    <row r="57" spans="1:16" s="127" customFormat="1" ht="18" customHeight="1">
      <c r="A57" s="121"/>
      <c r="B57" s="122"/>
      <c r="C57" s="128" t="s">
        <v>176</v>
      </c>
      <c r="D57" s="122" t="s">
        <v>177</v>
      </c>
      <c r="E57" s="122">
        <v>614.2</v>
      </c>
      <c r="F57" s="124"/>
      <c r="G57" s="124"/>
      <c r="H57" s="124"/>
      <c r="I57" s="124"/>
      <c r="J57" s="124"/>
      <c r="K57" s="125"/>
      <c r="L57" s="124"/>
      <c r="M57" s="124"/>
      <c r="N57" s="124"/>
      <c r="O57" s="124"/>
      <c r="P57" s="126"/>
    </row>
    <row r="58" spans="1:16" s="127" customFormat="1" ht="18" customHeight="1">
      <c r="A58" s="121">
        <v>19</v>
      </c>
      <c r="B58" s="122" t="s">
        <v>178</v>
      </c>
      <c r="C58" s="128" t="s">
        <v>179</v>
      </c>
      <c r="D58" s="122" t="s">
        <v>159</v>
      </c>
      <c r="E58" s="122">
        <v>360.47</v>
      </c>
      <c r="F58" s="124"/>
      <c r="G58" s="124"/>
      <c r="H58" s="124"/>
      <c r="I58" s="124"/>
      <c r="J58" s="124"/>
      <c r="K58" s="125"/>
      <c r="L58" s="124"/>
      <c r="M58" s="124"/>
      <c r="N58" s="124"/>
      <c r="O58" s="124"/>
      <c r="P58" s="126"/>
    </row>
    <row r="59" spans="1:16" s="127" customFormat="1" ht="18" customHeight="1">
      <c r="A59" s="121"/>
      <c r="B59" s="122"/>
      <c r="C59" s="128" t="s">
        <v>176</v>
      </c>
      <c r="D59" s="122" t="s">
        <v>177</v>
      </c>
      <c r="E59" s="122">
        <v>793.1</v>
      </c>
      <c r="F59" s="124"/>
      <c r="G59" s="124"/>
      <c r="H59" s="124"/>
      <c r="I59" s="124"/>
      <c r="J59" s="124"/>
      <c r="K59" s="125"/>
      <c r="L59" s="124"/>
      <c r="M59" s="124"/>
      <c r="N59" s="124"/>
      <c r="O59" s="124"/>
      <c r="P59" s="126"/>
    </row>
    <row r="60" spans="1:16" s="127" customFormat="1" ht="18" customHeight="1">
      <c r="A60" s="121">
        <v>20</v>
      </c>
      <c r="B60" s="122" t="s">
        <v>180</v>
      </c>
      <c r="C60" s="128" t="s">
        <v>986</v>
      </c>
      <c r="D60" s="122" t="s">
        <v>159</v>
      </c>
      <c r="E60" s="122">
        <v>327.7</v>
      </c>
      <c r="F60" s="124"/>
      <c r="G60" s="124"/>
      <c r="H60" s="124"/>
      <c r="I60" s="124"/>
      <c r="J60" s="124"/>
      <c r="K60" s="125"/>
      <c r="L60" s="124"/>
      <c r="M60" s="124"/>
      <c r="N60" s="124"/>
      <c r="O60" s="124"/>
      <c r="P60" s="126"/>
    </row>
    <row r="61" spans="1:16" s="127" customFormat="1" ht="18" customHeight="1">
      <c r="A61" s="137"/>
      <c r="B61" s="138"/>
      <c r="C61" s="139" t="s">
        <v>987</v>
      </c>
      <c r="D61" s="138" t="s">
        <v>159</v>
      </c>
      <c r="E61" s="138">
        <v>337.5</v>
      </c>
      <c r="F61" s="140"/>
      <c r="G61" s="140"/>
      <c r="H61" s="140"/>
      <c r="I61" s="321"/>
      <c r="J61" s="140"/>
      <c r="K61" s="141"/>
      <c r="L61" s="140"/>
      <c r="M61" s="140"/>
      <c r="N61" s="140"/>
      <c r="O61" s="140"/>
      <c r="P61" s="142"/>
    </row>
    <row r="62" spans="1:16" s="127" customFormat="1" ht="18" customHeight="1">
      <c r="A62" s="121"/>
      <c r="B62" s="122"/>
      <c r="C62" s="128" t="s">
        <v>181</v>
      </c>
      <c r="D62" s="122" t="s">
        <v>177</v>
      </c>
      <c r="E62" s="122">
        <v>983</v>
      </c>
      <c r="F62" s="124"/>
      <c r="G62" s="124"/>
      <c r="H62" s="124"/>
      <c r="I62" s="124"/>
      <c r="J62" s="124"/>
      <c r="K62" s="125"/>
      <c r="L62" s="124"/>
      <c r="M62" s="124"/>
      <c r="N62" s="124"/>
      <c r="O62" s="124"/>
      <c r="P62" s="126"/>
    </row>
    <row r="63" spans="1:16" s="127" customFormat="1" ht="18" customHeight="1">
      <c r="A63" s="121"/>
      <c r="B63" s="122"/>
      <c r="C63" s="128" t="s">
        <v>182</v>
      </c>
      <c r="D63" s="122" t="s">
        <v>143</v>
      </c>
      <c r="E63" s="122">
        <v>1311</v>
      </c>
      <c r="F63" s="124"/>
      <c r="G63" s="124"/>
      <c r="H63" s="124"/>
      <c r="I63" s="124"/>
      <c r="J63" s="124"/>
      <c r="K63" s="125"/>
      <c r="L63" s="124"/>
      <c r="M63" s="124"/>
      <c r="N63" s="124"/>
      <c r="O63" s="124"/>
      <c r="P63" s="126"/>
    </row>
    <row r="64" spans="1:16" s="127" customFormat="1" ht="33.75" customHeight="1">
      <c r="A64" s="312">
        <v>21</v>
      </c>
      <c r="B64" s="122"/>
      <c r="C64" s="311" t="s">
        <v>1458</v>
      </c>
      <c r="D64" s="122" t="s">
        <v>988</v>
      </c>
      <c r="E64" s="122">
        <v>60</v>
      </c>
      <c r="F64" s="160"/>
      <c r="G64" s="124"/>
      <c r="H64" s="124"/>
      <c r="I64" s="124"/>
      <c r="J64" s="124"/>
      <c r="K64" s="125"/>
      <c r="L64" s="124"/>
      <c r="M64" s="124"/>
      <c r="N64" s="124"/>
      <c r="O64" s="124"/>
      <c r="P64" s="126"/>
    </row>
    <row r="65" spans="1:16" s="127" customFormat="1" ht="18" customHeight="1">
      <c r="A65" s="121"/>
      <c r="B65" s="122"/>
      <c r="C65" s="128" t="s">
        <v>989</v>
      </c>
      <c r="D65" s="122" t="s">
        <v>988</v>
      </c>
      <c r="E65" s="122">
        <v>40</v>
      </c>
      <c r="F65" s="124"/>
      <c r="G65" s="124"/>
      <c r="H65" s="124"/>
      <c r="I65" s="160"/>
      <c r="J65" s="124"/>
      <c r="K65" s="125"/>
      <c r="L65" s="124"/>
      <c r="M65" s="124"/>
      <c r="N65" s="124"/>
      <c r="O65" s="124"/>
      <c r="P65" s="126"/>
    </row>
    <row r="66" spans="1:16" s="127" customFormat="1" ht="18" customHeight="1">
      <c r="A66" s="121"/>
      <c r="B66" s="122"/>
      <c r="C66" s="128" t="s">
        <v>990</v>
      </c>
      <c r="D66" s="122" t="s">
        <v>988</v>
      </c>
      <c r="E66" s="122">
        <v>20</v>
      </c>
      <c r="F66" s="124"/>
      <c r="G66" s="124"/>
      <c r="H66" s="124"/>
      <c r="I66" s="160"/>
      <c r="J66" s="124"/>
      <c r="K66" s="125"/>
      <c r="L66" s="124"/>
      <c r="M66" s="124"/>
      <c r="N66" s="124"/>
      <c r="O66" s="124"/>
      <c r="P66" s="126"/>
    </row>
    <row r="67" spans="1:16" s="127" customFormat="1" ht="18" customHeight="1" thickBot="1">
      <c r="A67" s="121"/>
      <c r="B67" s="122"/>
      <c r="C67" s="128"/>
      <c r="D67" s="122"/>
      <c r="E67" s="122"/>
      <c r="F67" s="124"/>
      <c r="G67" s="124"/>
      <c r="H67" s="124"/>
      <c r="I67" s="124"/>
      <c r="J67" s="124"/>
      <c r="K67" s="125"/>
      <c r="L67" s="124"/>
      <c r="M67" s="124"/>
      <c r="N67" s="124"/>
      <c r="O67" s="124"/>
      <c r="P67" s="126"/>
    </row>
    <row r="68" spans="1:16" s="105" customFormat="1" ht="18" customHeight="1" thickBot="1">
      <c r="A68" s="129"/>
      <c r="B68" s="729" t="s">
        <v>145</v>
      </c>
      <c r="C68" s="729"/>
      <c r="D68" s="131" t="s">
        <v>142</v>
      </c>
      <c r="E68" s="132"/>
      <c r="F68" s="133"/>
      <c r="G68" s="133"/>
      <c r="H68" s="133"/>
      <c r="I68" s="133"/>
      <c r="J68" s="133"/>
      <c r="K68" s="133"/>
      <c r="L68" s="134">
        <f>SUM(L35:L67)</f>
        <v>0</v>
      </c>
      <c r="M68" s="134">
        <f>SUM(M35:M67)</f>
        <v>0</v>
      </c>
      <c r="N68" s="134">
        <f>SUM(N35:N67)</f>
        <v>0</v>
      </c>
      <c r="O68" s="134">
        <f>SUM(O35:O67)</f>
        <v>0</v>
      </c>
      <c r="P68" s="135">
        <f>SUM(P35:P67)</f>
        <v>0</v>
      </c>
    </row>
    <row r="69" spans="1:16" s="105" customFormat="1" ht="18" customHeight="1" thickBot="1">
      <c r="A69" s="144"/>
      <c r="B69" s="145"/>
      <c r="C69" s="145" t="s">
        <v>146</v>
      </c>
      <c r="D69" s="146" t="s">
        <v>147</v>
      </c>
      <c r="E69" s="147"/>
      <c r="F69" s="145"/>
      <c r="G69" s="145"/>
      <c r="H69" s="145"/>
      <c r="I69" s="145"/>
      <c r="J69" s="145"/>
      <c r="K69" s="145"/>
      <c r="L69" s="122"/>
      <c r="M69" s="124"/>
      <c r="N69" s="136">
        <f>ROUND(N68*0.05,2)</f>
        <v>0</v>
      </c>
      <c r="O69" s="124"/>
      <c r="P69" s="148">
        <f>SUM(N69:O69)</f>
        <v>0</v>
      </c>
    </row>
    <row r="70" spans="1:16" s="105" customFormat="1" ht="18" customHeight="1" thickBot="1">
      <c r="A70" s="149"/>
      <c r="B70" s="150"/>
      <c r="C70" s="130" t="s">
        <v>141</v>
      </c>
      <c r="D70" s="151" t="s">
        <v>142</v>
      </c>
      <c r="E70" s="152"/>
      <c r="F70" s="150"/>
      <c r="G70" s="150"/>
      <c r="H70" s="150"/>
      <c r="I70" s="150"/>
      <c r="J70" s="150"/>
      <c r="K70" s="150"/>
      <c r="L70" s="134">
        <f>SUM(L68)</f>
        <v>0</v>
      </c>
      <c r="M70" s="134">
        <f>SUM(M68)</f>
        <v>0</v>
      </c>
      <c r="N70" s="134">
        <f>SUM(N68:N69)</f>
        <v>0</v>
      </c>
      <c r="O70" s="134">
        <f>SUM(O68)</f>
        <v>0</v>
      </c>
      <c r="P70" s="135">
        <f>P68+P69</f>
        <v>0</v>
      </c>
    </row>
    <row r="71" spans="1:16" s="163" customFormat="1" ht="18" customHeight="1">
      <c r="A71" s="157"/>
      <c r="B71" s="158"/>
      <c r="C71" s="159" t="s">
        <v>2451</v>
      </c>
      <c r="D71" s="158"/>
      <c r="E71" s="158"/>
      <c r="F71" s="160"/>
      <c r="G71" s="160"/>
      <c r="H71" s="160"/>
      <c r="I71" s="160"/>
      <c r="J71" s="160"/>
      <c r="K71" s="161"/>
      <c r="L71" s="160"/>
      <c r="M71" s="160"/>
      <c r="N71" s="160"/>
      <c r="O71" s="160"/>
      <c r="P71" s="162"/>
    </row>
    <row r="72" spans="1:16" s="127" customFormat="1" ht="18" customHeight="1">
      <c r="A72" s="121">
        <v>22</v>
      </c>
      <c r="B72" s="122" t="s">
        <v>192</v>
      </c>
      <c r="C72" s="128" t="s">
        <v>1459</v>
      </c>
      <c r="D72" s="122" t="s">
        <v>163</v>
      </c>
      <c r="E72" s="122">
        <v>8.8</v>
      </c>
      <c r="F72" s="124"/>
      <c r="G72" s="124"/>
      <c r="H72" s="124"/>
      <c r="I72" s="124"/>
      <c r="J72" s="124"/>
      <c r="K72" s="125"/>
      <c r="L72" s="124"/>
      <c r="M72" s="124"/>
      <c r="N72" s="124"/>
      <c r="O72" s="124"/>
      <c r="P72" s="126"/>
    </row>
    <row r="73" spans="1:16" s="127" customFormat="1" ht="18" customHeight="1">
      <c r="A73" s="121"/>
      <c r="B73" s="122"/>
      <c r="C73" s="128" t="s">
        <v>2378</v>
      </c>
      <c r="D73" s="122" t="s">
        <v>127</v>
      </c>
      <c r="E73" s="122">
        <v>9.5</v>
      </c>
      <c r="F73" s="124"/>
      <c r="G73" s="124"/>
      <c r="H73" s="124"/>
      <c r="I73" s="124"/>
      <c r="J73" s="124"/>
      <c r="K73" s="125"/>
      <c r="L73" s="124"/>
      <c r="M73" s="124"/>
      <c r="N73" s="124"/>
      <c r="O73" s="124"/>
      <c r="P73" s="126"/>
    </row>
    <row r="74" spans="1:16" s="127" customFormat="1" ht="18" customHeight="1">
      <c r="A74" s="121"/>
      <c r="B74" s="122"/>
      <c r="C74" s="128" t="s">
        <v>2379</v>
      </c>
      <c r="D74" s="122" t="s">
        <v>206</v>
      </c>
      <c r="E74" s="122">
        <v>1</v>
      </c>
      <c r="F74" s="124"/>
      <c r="G74" s="124"/>
      <c r="H74" s="124"/>
      <c r="I74" s="124"/>
      <c r="J74" s="124"/>
      <c r="K74" s="125"/>
      <c r="L74" s="124"/>
      <c r="M74" s="124"/>
      <c r="N74" s="124"/>
      <c r="O74" s="124"/>
      <c r="P74" s="126"/>
    </row>
    <row r="75" spans="1:16" s="127" customFormat="1" ht="18" customHeight="1">
      <c r="A75" s="121">
        <v>23</v>
      </c>
      <c r="B75" s="122" t="s">
        <v>198</v>
      </c>
      <c r="C75" s="128" t="s">
        <v>199</v>
      </c>
      <c r="D75" s="122" t="s">
        <v>163</v>
      </c>
      <c r="E75" s="122">
        <v>25.15</v>
      </c>
      <c r="F75" s="124"/>
      <c r="G75" s="124"/>
      <c r="H75" s="124"/>
      <c r="I75" s="124"/>
      <c r="J75" s="124"/>
      <c r="K75" s="125"/>
      <c r="L75" s="124"/>
      <c r="M75" s="124"/>
      <c r="N75" s="124"/>
      <c r="O75" s="124"/>
      <c r="P75" s="126"/>
    </row>
    <row r="76" spans="1:16" s="127" customFormat="1" ht="17.25" customHeight="1">
      <c r="A76" s="121"/>
      <c r="B76" s="122"/>
      <c r="C76" s="128" t="s">
        <v>2378</v>
      </c>
      <c r="D76" s="122" t="s">
        <v>127</v>
      </c>
      <c r="E76" s="122">
        <v>27.16</v>
      </c>
      <c r="F76" s="124"/>
      <c r="G76" s="124"/>
      <c r="H76" s="124"/>
      <c r="I76" s="124"/>
      <c r="J76" s="124"/>
      <c r="K76" s="125"/>
      <c r="L76" s="124"/>
      <c r="M76" s="124"/>
      <c r="N76" s="124"/>
      <c r="O76" s="124"/>
      <c r="P76" s="126"/>
    </row>
    <row r="77" spans="1:16" s="127" customFormat="1" ht="17.25" customHeight="1">
      <c r="A77" s="121"/>
      <c r="B77" s="122"/>
      <c r="C77" s="128" t="s">
        <v>2379</v>
      </c>
      <c r="D77" s="122" t="s">
        <v>206</v>
      </c>
      <c r="E77" s="122">
        <v>1</v>
      </c>
      <c r="F77" s="124"/>
      <c r="G77" s="124"/>
      <c r="H77" s="124"/>
      <c r="I77" s="124"/>
      <c r="J77" s="124"/>
      <c r="K77" s="125"/>
      <c r="L77" s="124"/>
      <c r="M77" s="124"/>
      <c r="N77" s="124"/>
      <c r="O77" s="124"/>
      <c r="P77" s="126"/>
    </row>
    <row r="78" spans="1:16" s="127" customFormat="1" ht="17.25" customHeight="1">
      <c r="A78" s="121"/>
      <c r="B78" s="122"/>
      <c r="C78" s="128" t="s">
        <v>200</v>
      </c>
      <c r="D78" s="122" t="s">
        <v>127</v>
      </c>
      <c r="E78" s="122">
        <v>75</v>
      </c>
      <c r="F78" s="124"/>
      <c r="G78" s="124"/>
      <c r="H78" s="124"/>
      <c r="I78" s="124"/>
      <c r="J78" s="124"/>
      <c r="K78" s="125"/>
      <c r="L78" s="124"/>
      <c r="M78" s="124"/>
      <c r="N78" s="124"/>
      <c r="O78" s="124"/>
      <c r="P78" s="126"/>
    </row>
    <row r="79" spans="1:16" s="127" customFormat="1" ht="18" customHeight="1">
      <c r="A79" s="121">
        <v>24</v>
      </c>
      <c r="B79" s="122" t="s">
        <v>201</v>
      </c>
      <c r="C79" s="128" t="s">
        <v>2380</v>
      </c>
      <c r="D79" s="122"/>
      <c r="E79" s="122"/>
      <c r="F79" s="124"/>
      <c r="G79" s="124"/>
      <c r="H79" s="124"/>
      <c r="I79" s="124"/>
      <c r="J79" s="124"/>
      <c r="K79" s="125"/>
      <c r="L79" s="124"/>
      <c r="M79" s="124"/>
      <c r="N79" s="124"/>
      <c r="O79" s="124"/>
      <c r="P79" s="126"/>
    </row>
    <row r="80" spans="1:16" s="127" customFormat="1" ht="18" customHeight="1">
      <c r="A80" s="121"/>
      <c r="B80" s="122"/>
      <c r="C80" s="128" t="s">
        <v>202</v>
      </c>
      <c r="D80" s="122" t="s">
        <v>159</v>
      </c>
      <c r="E80" s="143">
        <v>350</v>
      </c>
      <c r="F80" s="124"/>
      <c r="G80" s="124"/>
      <c r="H80" s="124"/>
      <c r="I80" s="124"/>
      <c r="J80" s="124"/>
      <c r="K80" s="125"/>
      <c r="L80" s="124"/>
      <c r="M80" s="124"/>
      <c r="N80" s="124"/>
      <c r="O80" s="124"/>
      <c r="P80" s="126"/>
    </row>
    <row r="81" spans="1:16" s="127" customFormat="1" ht="18" customHeight="1">
      <c r="A81" s="121"/>
      <c r="B81" s="122"/>
      <c r="C81" s="128" t="s">
        <v>203</v>
      </c>
      <c r="D81" s="122" t="s">
        <v>177</v>
      </c>
      <c r="E81" s="122">
        <v>262.5</v>
      </c>
      <c r="F81" s="124"/>
      <c r="G81" s="124"/>
      <c r="H81" s="124"/>
      <c r="I81" s="124"/>
      <c r="J81" s="124"/>
      <c r="K81" s="125"/>
      <c r="L81" s="124"/>
      <c r="M81" s="124"/>
      <c r="N81" s="124"/>
      <c r="O81" s="124"/>
      <c r="P81" s="126"/>
    </row>
    <row r="82" spans="1:16" s="127" customFormat="1" ht="18" customHeight="1">
      <c r="A82" s="121">
        <v>25</v>
      </c>
      <c r="B82" s="122" t="s">
        <v>195</v>
      </c>
      <c r="C82" s="128" t="s">
        <v>196</v>
      </c>
      <c r="D82" s="122" t="s">
        <v>159</v>
      </c>
      <c r="E82" s="143">
        <v>150</v>
      </c>
      <c r="F82" s="124"/>
      <c r="G82" s="124"/>
      <c r="H82" s="124"/>
      <c r="I82" s="124"/>
      <c r="J82" s="124"/>
      <c r="K82" s="125"/>
      <c r="L82" s="124"/>
      <c r="M82" s="124"/>
      <c r="N82" s="124"/>
      <c r="O82" s="124"/>
      <c r="P82" s="126"/>
    </row>
    <row r="83" spans="1:16" s="127" customFormat="1" ht="18" customHeight="1" thickBot="1">
      <c r="A83" s="121"/>
      <c r="B83" s="122"/>
      <c r="C83" s="128" t="s">
        <v>197</v>
      </c>
      <c r="D83" s="122" t="s">
        <v>177</v>
      </c>
      <c r="E83" s="122">
        <v>37.5</v>
      </c>
      <c r="F83" s="124"/>
      <c r="G83" s="124"/>
      <c r="H83" s="124"/>
      <c r="I83" s="124"/>
      <c r="J83" s="124"/>
      <c r="K83" s="125"/>
      <c r="L83" s="124"/>
      <c r="M83" s="124"/>
      <c r="N83" s="124"/>
      <c r="O83" s="124"/>
      <c r="P83" s="126"/>
    </row>
    <row r="84" spans="1:16" s="170" customFormat="1" ht="18" customHeight="1" thickBot="1">
      <c r="A84" s="164"/>
      <c r="B84" s="735" t="s">
        <v>145</v>
      </c>
      <c r="C84" s="735"/>
      <c r="D84" s="165" t="s">
        <v>142</v>
      </c>
      <c r="E84" s="166"/>
      <c r="F84" s="167"/>
      <c r="G84" s="167"/>
      <c r="H84" s="167"/>
      <c r="I84" s="167"/>
      <c r="J84" s="167"/>
      <c r="K84" s="167"/>
      <c r="L84" s="168">
        <f>SUM(L72:L83)</f>
        <v>0</v>
      </c>
      <c r="M84" s="168">
        <f>SUM(M72:M83)</f>
        <v>0</v>
      </c>
      <c r="N84" s="168">
        <f>SUM(N72:N83)</f>
        <v>0</v>
      </c>
      <c r="O84" s="168">
        <f>SUM(O72:O83)</f>
        <v>0</v>
      </c>
      <c r="P84" s="169">
        <f>SUM(P72:P83)</f>
        <v>0</v>
      </c>
    </row>
    <row r="85" spans="1:16" s="105" customFormat="1" ht="18" customHeight="1" thickBot="1">
      <c r="A85" s="144"/>
      <c r="B85" s="145"/>
      <c r="C85" s="145" t="s">
        <v>146</v>
      </c>
      <c r="D85" s="146" t="s">
        <v>147</v>
      </c>
      <c r="E85" s="147"/>
      <c r="F85" s="145"/>
      <c r="G85" s="145"/>
      <c r="H85" s="145"/>
      <c r="I85" s="145"/>
      <c r="J85" s="145"/>
      <c r="K85" s="145"/>
      <c r="L85" s="122"/>
      <c r="M85" s="124"/>
      <c r="N85" s="136">
        <f>ROUND(N84*0.05,2)</f>
        <v>0</v>
      </c>
      <c r="O85" s="136"/>
      <c r="P85" s="148">
        <f>SUM(N85:O85)</f>
        <v>0</v>
      </c>
    </row>
    <row r="86" spans="1:16" s="105" customFormat="1" ht="18" customHeight="1" thickBot="1">
      <c r="A86" s="149"/>
      <c r="B86" s="150"/>
      <c r="C86" s="130" t="s">
        <v>141</v>
      </c>
      <c r="D86" s="151" t="s">
        <v>142</v>
      </c>
      <c r="E86" s="171"/>
      <c r="F86" s="150"/>
      <c r="G86" s="150"/>
      <c r="H86" s="150"/>
      <c r="I86" s="150"/>
      <c r="J86" s="150"/>
      <c r="K86" s="150"/>
      <c r="L86" s="134">
        <f>SUM(L84)</f>
        <v>0</v>
      </c>
      <c r="M86" s="134">
        <f>SUM(M84)</f>
        <v>0</v>
      </c>
      <c r="N86" s="134">
        <f>SUM(N84:N85)</f>
        <v>0</v>
      </c>
      <c r="O86" s="134">
        <f>SUM(O84)</f>
        <v>0</v>
      </c>
      <c r="P86" s="135">
        <f>P84+P85</f>
        <v>0</v>
      </c>
    </row>
    <row r="87" spans="1:16" s="127" customFormat="1" ht="18" customHeight="1">
      <c r="A87" s="172"/>
      <c r="B87" s="123"/>
      <c r="C87" s="123" t="s">
        <v>2452</v>
      </c>
      <c r="D87" s="123"/>
      <c r="E87" s="123"/>
      <c r="F87" s="173"/>
      <c r="G87" s="173"/>
      <c r="H87" s="173"/>
      <c r="I87" s="173"/>
      <c r="J87" s="173"/>
      <c r="K87" s="174"/>
      <c r="L87" s="173"/>
      <c r="M87" s="173"/>
      <c r="N87" s="173"/>
      <c r="O87" s="173"/>
      <c r="P87" s="175"/>
    </row>
    <row r="88" spans="1:16" s="127" customFormat="1" ht="18" customHeight="1">
      <c r="A88" s="121">
        <v>26</v>
      </c>
      <c r="B88" s="122" t="s">
        <v>207</v>
      </c>
      <c r="C88" s="128" t="s">
        <v>208</v>
      </c>
      <c r="D88" s="122"/>
      <c r="E88" s="122"/>
      <c r="F88" s="124"/>
      <c r="G88" s="124"/>
      <c r="H88" s="124"/>
      <c r="I88" s="124"/>
      <c r="J88" s="124"/>
      <c r="K88" s="125"/>
      <c r="L88" s="124"/>
      <c r="M88" s="124"/>
      <c r="N88" s="124"/>
      <c r="O88" s="124"/>
      <c r="P88" s="126"/>
    </row>
    <row r="89" spans="1:16" s="127" customFormat="1" ht="18" customHeight="1">
      <c r="A89" s="121"/>
      <c r="B89" s="122"/>
      <c r="C89" s="128" t="s">
        <v>209</v>
      </c>
      <c r="D89" s="122" t="s">
        <v>135</v>
      </c>
      <c r="E89" s="122">
        <v>653.4</v>
      </c>
      <c r="F89" s="124"/>
      <c r="G89" s="124"/>
      <c r="H89" s="124"/>
      <c r="I89" s="124"/>
      <c r="J89" s="124"/>
      <c r="K89" s="125"/>
      <c r="L89" s="143"/>
      <c r="M89" s="124"/>
      <c r="N89" s="124"/>
      <c r="O89" s="124"/>
      <c r="P89" s="126"/>
    </row>
    <row r="90" spans="1:16" s="127" customFormat="1" ht="18" customHeight="1">
      <c r="A90" s="121"/>
      <c r="B90" s="122"/>
      <c r="C90" s="128" t="s">
        <v>210</v>
      </c>
      <c r="D90" s="122" t="s">
        <v>127</v>
      </c>
      <c r="E90" s="122">
        <v>640.3</v>
      </c>
      <c r="F90" s="124"/>
      <c r="G90" s="124"/>
      <c r="H90" s="124"/>
      <c r="I90" s="124"/>
      <c r="J90" s="124"/>
      <c r="K90" s="125"/>
      <c r="L90" s="124"/>
      <c r="M90" s="124"/>
      <c r="N90" s="124"/>
      <c r="O90" s="124"/>
      <c r="P90" s="126"/>
    </row>
    <row r="91" spans="1:16" s="127" customFormat="1" ht="18" customHeight="1">
      <c r="A91" s="121"/>
      <c r="B91" s="122"/>
      <c r="C91" s="128" t="s">
        <v>174</v>
      </c>
      <c r="D91" s="122" t="s">
        <v>127</v>
      </c>
      <c r="E91" s="143">
        <v>98</v>
      </c>
      <c r="F91" s="124"/>
      <c r="G91" s="124"/>
      <c r="H91" s="124"/>
      <c r="I91" s="124"/>
      <c r="J91" s="124"/>
      <c r="K91" s="125"/>
      <c r="L91" s="124"/>
      <c r="M91" s="124"/>
      <c r="N91" s="124"/>
      <c r="O91" s="124"/>
      <c r="P91" s="126"/>
    </row>
    <row r="92" spans="1:16" s="127" customFormat="1" ht="18" customHeight="1">
      <c r="A92" s="121">
        <v>27</v>
      </c>
      <c r="B92" s="122" t="s">
        <v>207</v>
      </c>
      <c r="C92" s="128" t="s">
        <v>211</v>
      </c>
      <c r="D92" s="122"/>
      <c r="E92" s="122"/>
      <c r="F92" s="124"/>
      <c r="G92" s="124"/>
      <c r="H92" s="124"/>
      <c r="I92" s="124"/>
      <c r="J92" s="124"/>
      <c r="K92" s="125"/>
      <c r="L92" s="124"/>
      <c r="M92" s="124"/>
      <c r="N92" s="124"/>
      <c r="O92" s="124"/>
      <c r="P92" s="126"/>
    </row>
    <row r="93" spans="1:16" s="127" customFormat="1" ht="18" customHeight="1">
      <c r="A93" s="121"/>
      <c r="B93" s="122"/>
      <c r="C93" s="128" t="s">
        <v>209</v>
      </c>
      <c r="D93" s="122" t="s">
        <v>135</v>
      </c>
      <c r="E93" s="122">
        <v>118.9</v>
      </c>
      <c r="F93" s="124"/>
      <c r="G93" s="124"/>
      <c r="H93" s="124"/>
      <c r="I93" s="124"/>
      <c r="J93" s="124"/>
      <c r="K93" s="125"/>
      <c r="L93" s="143"/>
      <c r="M93" s="124"/>
      <c r="N93" s="124"/>
      <c r="O93" s="124"/>
      <c r="P93" s="126"/>
    </row>
    <row r="94" spans="1:16" s="127" customFormat="1" ht="18" customHeight="1">
      <c r="A94" s="121"/>
      <c r="B94" s="122"/>
      <c r="C94" s="128" t="s">
        <v>212</v>
      </c>
      <c r="D94" s="122" t="s">
        <v>127</v>
      </c>
      <c r="E94" s="122">
        <v>116.52</v>
      </c>
      <c r="F94" s="124"/>
      <c r="G94" s="124"/>
      <c r="H94" s="124"/>
      <c r="I94" s="124"/>
      <c r="J94" s="124"/>
      <c r="K94" s="125"/>
      <c r="L94" s="124"/>
      <c r="M94" s="124"/>
      <c r="N94" s="124"/>
      <c r="O94" s="124"/>
      <c r="P94" s="126"/>
    </row>
    <row r="95" spans="1:16" s="127" customFormat="1" ht="18" customHeight="1">
      <c r="A95" s="121"/>
      <c r="B95" s="122"/>
      <c r="C95" s="128" t="s">
        <v>174</v>
      </c>
      <c r="D95" s="122" t="s">
        <v>127</v>
      </c>
      <c r="E95" s="122">
        <v>17.84</v>
      </c>
      <c r="F95" s="124"/>
      <c r="G95" s="124"/>
      <c r="H95" s="124"/>
      <c r="I95" s="124"/>
      <c r="J95" s="124"/>
      <c r="K95" s="125"/>
      <c r="L95" s="124"/>
      <c r="M95" s="124"/>
      <c r="N95" s="124"/>
      <c r="O95" s="124"/>
      <c r="P95" s="126"/>
    </row>
    <row r="96" spans="1:16" s="127" customFormat="1" ht="18" customHeight="1">
      <c r="A96" s="121">
        <v>28</v>
      </c>
      <c r="B96" s="122" t="s">
        <v>207</v>
      </c>
      <c r="C96" s="128" t="s">
        <v>213</v>
      </c>
      <c r="D96" s="122"/>
      <c r="E96" s="122"/>
      <c r="F96" s="124"/>
      <c r="G96" s="124"/>
      <c r="H96" s="124"/>
      <c r="I96" s="124"/>
      <c r="J96" s="124"/>
      <c r="K96" s="125"/>
      <c r="L96" s="124"/>
      <c r="M96" s="124"/>
      <c r="N96" s="124"/>
      <c r="O96" s="124"/>
      <c r="P96" s="126"/>
    </row>
    <row r="97" spans="1:16" s="127" customFormat="1" ht="18" customHeight="1">
      <c r="A97" s="121"/>
      <c r="B97" s="122"/>
      <c r="C97" s="128" t="s">
        <v>214</v>
      </c>
      <c r="D97" s="122" t="s">
        <v>135</v>
      </c>
      <c r="E97" s="122">
        <v>660.1</v>
      </c>
      <c r="F97" s="124"/>
      <c r="G97" s="124"/>
      <c r="H97" s="124"/>
      <c r="I97" s="124"/>
      <c r="J97" s="124"/>
      <c r="K97" s="125"/>
      <c r="L97" s="143"/>
      <c r="M97" s="124"/>
      <c r="N97" s="124"/>
      <c r="O97" s="124"/>
      <c r="P97" s="126"/>
    </row>
    <row r="98" spans="1:16" s="127" customFormat="1" ht="18" customHeight="1">
      <c r="A98" s="121"/>
      <c r="B98" s="122"/>
      <c r="C98" s="128" t="s">
        <v>215</v>
      </c>
      <c r="D98" s="122" t="s">
        <v>127</v>
      </c>
      <c r="E98" s="122">
        <v>646.9</v>
      </c>
      <c r="F98" s="124"/>
      <c r="G98" s="124"/>
      <c r="H98" s="124"/>
      <c r="I98" s="124"/>
      <c r="J98" s="124"/>
      <c r="K98" s="125"/>
      <c r="L98" s="124"/>
      <c r="M98" s="124"/>
      <c r="N98" s="124"/>
      <c r="O98" s="124"/>
      <c r="P98" s="126"/>
    </row>
    <row r="99" spans="1:16" s="127" customFormat="1" ht="18" customHeight="1">
      <c r="A99" s="121"/>
      <c r="B99" s="122"/>
      <c r="C99" s="128" t="s">
        <v>174</v>
      </c>
      <c r="D99" s="122" t="s">
        <v>127</v>
      </c>
      <c r="E99" s="143">
        <v>99</v>
      </c>
      <c r="F99" s="124"/>
      <c r="G99" s="124"/>
      <c r="H99" s="124"/>
      <c r="I99" s="124"/>
      <c r="J99" s="124"/>
      <c r="K99" s="125"/>
      <c r="L99" s="124"/>
      <c r="M99" s="124"/>
      <c r="N99" s="124"/>
      <c r="O99" s="124"/>
      <c r="P99" s="126"/>
    </row>
    <row r="100" spans="1:16" s="127" customFormat="1" ht="18" customHeight="1">
      <c r="A100" s="121">
        <v>29</v>
      </c>
      <c r="B100" s="122" t="s">
        <v>216</v>
      </c>
      <c r="C100" s="128" t="s">
        <v>217</v>
      </c>
      <c r="D100" s="122"/>
      <c r="E100" s="122"/>
      <c r="F100" s="124"/>
      <c r="G100" s="124"/>
      <c r="H100" s="124"/>
      <c r="I100" s="124"/>
      <c r="J100" s="124"/>
      <c r="K100" s="125"/>
      <c r="L100" s="124"/>
      <c r="M100" s="124"/>
      <c r="N100" s="124"/>
      <c r="O100" s="124"/>
      <c r="P100" s="126"/>
    </row>
    <row r="101" spans="1:16" s="127" customFormat="1" ht="18" customHeight="1">
      <c r="A101" s="121"/>
      <c r="B101" s="122"/>
      <c r="C101" s="128" t="s">
        <v>218</v>
      </c>
      <c r="D101" s="122" t="s">
        <v>163</v>
      </c>
      <c r="E101" s="122">
        <v>7.42</v>
      </c>
      <c r="F101" s="124"/>
      <c r="G101" s="124"/>
      <c r="H101" s="143"/>
      <c r="I101" s="124"/>
      <c r="J101" s="124"/>
      <c r="K101" s="125"/>
      <c r="L101" s="124"/>
      <c r="M101" s="124"/>
      <c r="N101" s="124"/>
      <c r="O101" s="124"/>
      <c r="P101" s="126"/>
    </row>
    <row r="102" spans="1:16" s="127" customFormat="1" ht="18" customHeight="1">
      <c r="A102" s="121">
        <v>30</v>
      </c>
      <c r="B102" s="122" t="s">
        <v>220</v>
      </c>
      <c r="C102" s="128" t="s">
        <v>2385</v>
      </c>
      <c r="D102" s="122"/>
      <c r="E102" s="122"/>
      <c r="F102" s="124"/>
      <c r="G102" s="124"/>
      <c r="H102" s="124"/>
      <c r="I102" s="124"/>
      <c r="J102" s="124"/>
      <c r="K102" s="125"/>
      <c r="L102" s="124"/>
      <c r="M102" s="124"/>
      <c r="N102" s="124"/>
      <c r="O102" s="124"/>
      <c r="P102" s="126"/>
    </row>
    <row r="103" spans="1:16" s="127" customFormat="1" ht="18" customHeight="1">
      <c r="A103" s="121"/>
      <c r="B103" s="122"/>
      <c r="C103" s="128" t="s">
        <v>221</v>
      </c>
      <c r="D103" s="122" t="s">
        <v>159</v>
      </c>
      <c r="E103" s="122">
        <v>192.3</v>
      </c>
      <c r="F103" s="124"/>
      <c r="G103" s="124"/>
      <c r="H103" s="124"/>
      <c r="I103" s="124"/>
      <c r="J103" s="124"/>
      <c r="K103" s="125"/>
      <c r="L103" s="124"/>
      <c r="M103" s="124"/>
      <c r="N103" s="124"/>
      <c r="O103" s="124"/>
      <c r="P103" s="126"/>
    </row>
    <row r="104" spans="1:16" s="127" customFormat="1" ht="18" customHeight="1">
      <c r="A104" s="121"/>
      <c r="B104" s="122"/>
      <c r="C104" s="128" t="s">
        <v>2381</v>
      </c>
      <c r="D104" s="122" t="s">
        <v>144</v>
      </c>
      <c r="E104" s="122">
        <v>148.1</v>
      </c>
      <c r="F104" s="124"/>
      <c r="G104" s="124"/>
      <c r="H104" s="124"/>
      <c r="I104" s="124"/>
      <c r="J104" s="124"/>
      <c r="K104" s="125"/>
      <c r="L104" s="124"/>
      <c r="M104" s="124"/>
      <c r="N104" s="124"/>
      <c r="O104" s="124"/>
      <c r="P104" s="126"/>
    </row>
    <row r="105" spans="1:16" s="127" customFormat="1" ht="18" customHeight="1">
      <c r="A105" s="121"/>
      <c r="B105" s="122"/>
      <c r="C105" s="128" t="s">
        <v>2382</v>
      </c>
      <c r="D105" s="122" t="s">
        <v>127</v>
      </c>
      <c r="E105" s="122">
        <v>369.2</v>
      </c>
      <c r="F105" s="124"/>
      <c r="G105" s="124"/>
      <c r="H105" s="124"/>
      <c r="I105" s="124"/>
      <c r="J105" s="124"/>
      <c r="K105" s="125"/>
      <c r="L105" s="124"/>
      <c r="M105" s="124"/>
      <c r="N105" s="124"/>
      <c r="O105" s="124"/>
      <c r="P105" s="126"/>
    </row>
    <row r="106" spans="1:16" s="127" customFormat="1" ht="18" customHeight="1">
      <c r="A106" s="121"/>
      <c r="B106" s="122"/>
      <c r="C106" s="128" t="s">
        <v>2386</v>
      </c>
      <c r="D106" s="122" t="s">
        <v>159</v>
      </c>
      <c r="E106" s="122">
        <v>192.3</v>
      </c>
      <c r="F106" s="124"/>
      <c r="G106" s="124"/>
      <c r="H106" s="124"/>
      <c r="I106" s="124"/>
      <c r="J106" s="124"/>
      <c r="K106" s="125"/>
      <c r="L106" s="124"/>
      <c r="M106" s="124"/>
      <c r="N106" s="124"/>
      <c r="O106" s="124"/>
      <c r="P106" s="126"/>
    </row>
    <row r="107" spans="1:16" s="127" customFormat="1" ht="18" customHeight="1">
      <c r="A107" s="121"/>
      <c r="B107" s="122"/>
      <c r="C107" s="128" t="s">
        <v>2384</v>
      </c>
      <c r="D107" s="122" t="s">
        <v>127</v>
      </c>
      <c r="E107" s="122">
        <v>375.4</v>
      </c>
      <c r="F107" s="124"/>
      <c r="G107" s="124"/>
      <c r="H107" s="124"/>
      <c r="I107" s="124"/>
      <c r="J107" s="124"/>
      <c r="K107" s="125"/>
      <c r="L107" s="124"/>
      <c r="M107" s="124"/>
      <c r="N107" s="124"/>
      <c r="O107" s="124"/>
      <c r="P107" s="126"/>
    </row>
    <row r="108" spans="1:16" s="127" customFormat="1" ht="18" customHeight="1">
      <c r="A108" s="121"/>
      <c r="B108" s="122"/>
      <c r="C108" s="128" t="s">
        <v>2383</v>
      </c>
      <c r="D108" s="122" t="s">
        <v>127</v>
      </c>
      <c r="E108" s="122">
        <v>455.4</v>
      </c>
      <c r="F108" s="124"/>
      <c r="G108" s="124"/>
      <c r="H108" s="124"/>
      <c r="I108" s="124"/>
      <c r="J108" s="124"/>
      <c r="K108" s="125"/>
      <c r="L108" s="124"/>
      <c r="M108" s="124"/>
      <c r="N108" s="124"/>
      <c r="O108" s="124"/>
      <c r="P108" s="126"/>
    </row>
    <row r="109" spans="1:16" s="127" customFormat="1" ht="18" customHeight="1">
      <c r="A109" s="121"/>
      <c r="B109" s="122"/>
      <c r="C109" s="128" t="s">
        <v>205</v>
      </c>
      <c r="D109" s="122" t="s">
        <v>206</v>
      </c>
      <c r="E109" s="122">
        <v>1</v>
      </c>
      <c r="F109" s="124"/>
      <c r="G109" s="124"/>
      <c r="H109" s="124"/>
      <c r="I109" s="124"/>
      <c r="J109" s="124"/>
      <c r="K109" s="125"/>
      <c r="L109" s="124"/>
      <c r="M109" s="124"/>
      <c r="N109" s="124"/>
      <c r="O109" s="124"/>
      <c r="P109" s="126"/>
    </row>
    <row r="110" spans="1:16" s="163" customFormat="1" ht="18" customHeight="1">
      <c r="A110" s="157">
        <v>31</v>
      </c>
      <c r="B110" s="158" t="s">
        <v>223</v>
      </c>
      <c r="C110" s="176" t="s">
        <v>2388</v>
      </c>
      <c r="D110" s="158"/>
      <c r="E110" s="158"/>
      <c r="F110" s="160"/>
      <c r="G110" s="160"/>
      <c r="H110" s="160"/>
      <c r="I110" s="160"/>
      <c r="J110" s="160"/>
      <c r="K110" s="161"/>
      <c r="L110" s="160"/>
      <c r="M110" s="160"/>
      <c r="N110" s="160"/>
      <c r="O110" s="160"/>
      <c r="P110" s="162"/>
    </row>
    <row r="111" spans="1:16" s="127" customFormat="1" ht="18" customHeight="1">
      <c r="A111" s="121"/>
      <c r="B111" s="122"/>
      <c r="C111" s="128" t="s">
        <v>2387</v>
      </c>
      <c r="D111" s="122" t="s">
        <v>159</v>
      </c>
      <c r="E111" s="122">
        <v>88.8</v>
      </c>
      <c r="F111" s="124"/>
      <c r="G111" s="124"/>
      <c r="H111" s="124"/>
      <c r="I111" s="124"/>
      <c r="J111" s="124"/>
      <c r="K111" s="125"/>
      <c r="L111" s="124"/>
      <c r="M111" s="124"/>
      <c r="N111" s="124"/>
      <c r="O111" s="124"/>
      <c r="P111" s="126"/>
    </row>
    <row r="112" spans="1:16" s="127" customFormat="1" ht="18" customHeight="1">
      <c r="A112" s="121"/>
      <c r="B112" s="122"/>
      <c r="C112" s="128" t="s">
        <v>224</v>
      </c>
      <c r="D112" s="122" t="s">
        <v>143</v>
      </c>
      <c r="E112" s="122">
        <v>4</v>
      </c>
      <c r="F112" s="124"/>
      <c r="G112" s="124"/>
      <c r="H112" s="124"/>
      <c r="I112" s="124"/>
      <c r="J112" s="124"/>
      <c r="K112" s="125"/>
      <c r="L112" s="124"/>
      <c r="M112" s="124"/>
      <c r="N112" s="124"/>
      <c r="O112" s="124"/>
      <c r="P112" s="126"/>
    </row>
    <row r="113" spans="1:16" s="127" customFormat="1" ht="18" customHeight="1">
      <c r="A113" s="137"/>
      <c r="B113" s="138"/>
      <c r="C113" s="139" t="s">
        <v>225</v>
      </c>
      <c r="D113" s="138" t="s">
        <v>127</v>
      </c>
      <c r="E113" s="138">
        <v>1</v>
      </c>
      <c r="F113" s="140"/>
      <c r="G113" s="140"/>
      <c r="H113" s="140"/>
      <c r="I113" s="140"/>
      <c r="J113" s="140"/>
      <c r="K113" s="141"/>
      <c r="L113" s="140"/>
      <c r="M113" s="140"/>
      <c r="N113" s="140"/>
      <c r="O113" s="140"/>
      <c r="P113" s="142"/>
    </row>
    <row r="114" spans="1:16" s="127" customFormat="1" ht="18" customHeight="1">
      <c r="A114" s="121"/>
      <c r="B114" s="122"/>
      <c r="C114" s="128" t="s">
        <v>226</v>
      </c>
      <c r="D114" s="122" t="s">
        <v>127</v>
      </c>
      <c r="E114" s="122">
        <v>1</v>
      </c>
      <c r="F114" s="124"/>
      <c r="G114" s="124"/>
      <c r="H114" s="124"/>
      <c r="I114" s="124"/>
      <c r="J114" s="124"/>
      <c r="K114" s="125"/>
      <c r="L114" s="124"/>
      <c r="M114" s="124"/>
      <c r="N114" s="124"/>
      <c r="O114" s="124"/>
      <c r="P114" s="126"/>
    </row>
    <row r="115" spans="1:16" s="127" customFormat="1" ht="18" customHeight="1">
      <c r="A115" s="121"/>
      <c r="B115" s="122"/>
      <c r="C115" s="128" t="s">
        <v>227</v>
      </c>
      <c r="D115" s="122" t="s">
        <v>127</v>
      </c>
      <c r="E115" s="122">
        <v>2</v>
      </c>
      <c r="F115" s="124"/>
      <c r="G115" s="124"/>
      <c r="H115" s="124"/>
      <c r="I115" s="124"/>
      <c r="J115" s="124"/>
      <c r="K115" s="125"/>
      <c r="L115" s="124"/>
      <c r="M115" s="124"/>
      <c r="N115" s="124"/>
      <c r="O115" s="124"/>
      <c r="P115" s="126"/>
    </row>
    <row r="116" spans="1:16" s="127" customFormat="1" ht="18" customHeight="1">
      <c r="A116" s="121"/>
      <c r="B116" s="122"/>
      <c r="C116" s="128" t="s">
        <v>2390</v>
      </c>
      <c r="D116" s="122" t="s">
        <v>127</v>
      </c>
      <c r="E116" s="122">
        <v>2</v>
      </c>
      <c r="F116" s="124"/>
      <c r="G116" s="124"/>
      <c r="H116" s="124"/>
      <c r="I116" s="124"/>
      <c r="J116" s="124"/>
      <c r="K116" s="125"/>
      <c r="L116" s="124"/>
      <c r="M116" s="124"/>
      <c r="N116" s="124"/>
      <c r="O116" s="124"/>
      <c r="P116" s="126"/>
    </row>
    <row r="117" spans="1:16" s="127" customFormat="1" ht="18" customHeight="1">
      <c r="A117" s="121"/>
      <c r="B117" s="122"/>
      <c r="C117" s="128" t="s">
        <v>2389</v>
      </c>
      <c r="D117" s="122" t="s">
        <v>127</v>
      </c>
      <c r="E117" s="122">
        <v>2</v>
      </c>
      <c r="F117" s="124"/>
      <c r="G117" s="124"/>
      <c r="H117" s="124"/>
      <c r="I117" s="124"/>
      <c r="J117" s="124"/>
      <c r="K117" s="125"/>
      <c r="L117" s="124"/>
      <c r="M117" s="124"/>
      <c r="N117" s="124"/>
      <c r="O117" s="124"/>
      <c r="P117" s="126"/>
    </row>
    <row r="118" spans="1:16" s="127" customFormat="1" ht="18" customHeight="1">
      <c r="A118" s="121">
        <v>32</v>
      </c>
      <c r="B118" s="122" t="s">
        <v>228</v>
      </c>
      <c r="C118" s="128" t="s">
        <v>2391</v>
      </c>
      <c r="D118" s="122" t="s">
        <v>159</v>
      </c>
      <c r="E118" s="124">
        <v>22.5</v>
      </c>
      <c r="F118" s="124"/>
      <c r="G118" s="124"/>
      <c r="H118" s="124"/>
      <c r="I118" s="124"/>
      <c r="J118" s="124"/>
      <c r="K118" s="125"/>
      <c r="L118" s="124"/>
      <c r="M118" s="124"/>
      <c r="N118" s="124"/>
      <c r="O118" s="124"/>
      <c r="P118" s="177"/>
    </row>
    <row r="119" spans="1:16" s="127" customFormat="1" ht="18" customHeight="1">
      <c r="A119" s="121"/>
      <c r="B119" s="122"/>
      <c r="C119" s="128" t="s">
        <v>229</v>
      </c>
      <c r="D119" s="122"/>
      <c r="E119" s="122"/>
      <c r="F119" s="124"/>
      <c r="G119" s="124"/>
      <c r="H119" s="124"/>
      <c r="I119" s="124"/>
      <c r="J119" s="124"/>
      <c r="K119" s="125"/>
      <c r="L119" s="124"/>
      <c r="M119" s="124"/>
      <c r="N119" s="124"/>
      <c r="O119" s="124"/>
      <c r="P119" s="126"/>
    </row>
    <row r="120" spans="1:16" s="127" customFormat="1" ht="18" customHeight="1">
      <c r="A120" s="121"/>
      <c r="B120" s="122"/>
      <c r="C120" s="128" t="s">
        <v>2392</v>
      </c>
      <c r="D120" s="122"/>
      <c r="E120" s="122"/>
      <c r="F120" s="124"/>
      <c r="G120" s="124"/>
      <c r="H120" s="124"/>
      <c r="I120" s="124"/>
      <c r="J120" s="124"/>
      <c r="K120" s="125"/>
      <c r="L120" s="124"/>
      <c r="M120" s="124"/>
      <c r="N120" s="124"/>
      <c r="O120" s="124"/>
      <c r="P120" s="126"/>
    </row>
    <row r="121" spans="1:16" s="127" customFormat="1" ht="18" customHeight="1">
      <c r="A121" s="121"/>
      <c r="B121" s="122"/>
      <c r="C121" s="128" t="s">
        <v>2393</v>
      </c>
      <c r="D121" s="122" t="s">
        <v>143</v>
      </c>
      <c r="E121" s="122">
        <v>1</v>
      </c>
      <c r="F121" s="124"/>
      <c r="G121" s="124"/>
      <c r="H121" s="124"/>
      <c r="I121" s="143"/>
      <c r="J121" s="124"/>
      <c r="K121" s="125"/>
      <c r="L121" s="124"/>
      <c r="M121" s="124"/>
      <c r="N121" s="124"/>
      <c r="O121" s="124"/>
      <c r="P121" s="126"/>
    </row>
    <row r="122" spans="1:16" s="127" customFormat="1" ht="18" customHeight="1">
      <c r="A122" s="121">
        <v>33</v>
      </c>
      <c r="B122" s="122" t="s">
        <v>230</v>
      </c>
      <c r="C122" s="128" t="s">
        <v>2394</v>
      </c>
      <c r="D122" s="122"/>
      <c r="E122" s="122"/>
      <c r="F122" s="124"/>
      <c r="G122" s="124"/>
      <c r="H122" s="124"/>
      <c r="I122" s="124"/>
      <c r="J122" s="124"/>
      <c r="K122" s="125"/>
      <c r="L122" s="124"/>
      <c r="M122" s="124"/>
      <c r="N122" s="124"/>
      <c r="O122" s="124"/>
      <c r="P122" s="126"/>
    </row>
    <row r="123" spans="1:16" s="127" customFormat="1" ht="18" customHeight="1">
      <c r="A123" s="121"/>
      <c r="B123" s="122"/>
      <c r="C123" s="128" t="s">
        <v>231</v>
      </c>
      <c r="D123" s="122" t="s">
        <v>159</v>
      </c>
      <c r="E123" s="122">
        <v>397.1</v>
      </c>
      <c r="F123" s="124"/>
      <c r="G123" s="124"/>
      <c r="H123" s="124"/>
      <c r="I123" s="124"/>
      <c r="J123" s="124"/>
      <c r="K123" s="125"/>
      <c r="L123" s="124"/>
      <c r="M123" s="124"/>
      <c r="N123" s="124"/>
      <c r="O123" s="124"/>
      <c r="P123" s="126"/>
    </row>
    <row r="124" spans="1:16" s="127" customFormat="1" ht="18" customHeight="1">
      <c r="A124" s="121"/>
      <c r="B124" s="122"/>
      <c r="C124" s="128" t="s">
        <v>1535</v>
      </c>
      <c r="D124" s="122" t="s">
        <v>127</v>
      </c>
      <c r="E124" s="143">
        <v>417</v>
      </c>
      <c r="F124" s="124"/>
      <c r="G124" s="124"/>
      <c r="H124" s="124"/>
      <c r="I124" s="124"/>
      <c r="J124" s="124"/>
      <c r="K124" s="125"/>
      <c r="L124" s="124"/>
      <c r="M124" s="124"/>
      <c r="N124" s="124"/>
      <c r="O124" s="124"/>
      <c r="P124" s="126"/>
    </row>
    <row r="125" spans="1:16" s="127" customFormat="1" ht="18" customHeight="1">
      <c r="A125" s="121"/>
      <c r="B125" s="122"/>
      <c r="C125" s="128" t="s">
        <v>181</v>
      </c>
      <c r="D125" s="122" t="s">
        <v>177</v>
      </c>
      <c r="E125" s="143">
        <v>1985</v>
      </c>
      <c r="F125" s="124"/>
      <c r="G125" s="124"/>
      <c r="H125" s="124"/>
      <c r="I125" s="124"/>
      <c r="J125" s="124"/>
      <c r="K125" s="125"/>
      <c r="L125" s="124"/>
      <c r="M125" s="124"/>
      <c r="N125" s="124"/>
      <c r="O125" s="124"/>
      <c r="P125" s="126"/>
    </row>
    <row r="126" spans="1:16" s="127" customFormat="1" ht="18" customHeight="1">
      <c r="A126" s="121"/>
      <c r="B126" s="122"/>
      <c r="C126" s="128" t="s">
        <v>182</v>
      </c>
      <c r="D126" s="122" t="s">
        <v>143</v>
      </c>
      <c r="E126" s="122">
        <v>1590</v>
      </c>
      <c r="F126" s="124"/>
      <c r="G126" s="124"/>
      <c r="H126" s="124"/>
      <c r="I126" s="124"/>
      <c r="J126" s="124"/>
      <c r="K126" s="125"/>
      <c r="L126" s="124"/>
      <c r="M126" s="124"/>
      <c r="N126" s="124"/>
      <c r="O126" s="124"/>
      <c r="P126" s="126"/>
    </row>
    <row r="127" spans="1:16" s="127" customFormat="1" ht="18" customHeight="1">
      <c r="A127" s="121">
        <v>34</v>
      </c>
      <c r="B127" s="122" t="s">
        <v>183</v>
      </c>
      <c r="C127" s="128" t="s">
        <v>2395</v>
      </c>
      <c r="D127" s="122" t="s">
        <v>159</v>
      </c>
      <c r="E127" s="122">
        <v>397.1</v>
      </c>
      <c r="F127" s="124"/>
      <c r="G127" s="124"/>
      <c r="H127" s="124"/>
      <c r="I127" s="124"/>
      <c r="J127" s="124"/>
      <c r="K127" s="125"/>
      <c r="L127" s="124"/>
      <c r="M127" s="124"/>
      <c r="N127" s="124"/>
      <c r="O127" s="124"/>
      <c r="P127" s="126"/>
    </row>
    <row r="128" spans="1:16" s="127" customFormat="1" ht="18" customHeight="1">
      <c r="A128" s="121"/>
      <c r="B128" s="122"/>
      <c r="C128" s="128" t="s">
        <v>181</v>
      </c>
      <c r="D128" s="122" t="s">
        <v>177</v>
      </c>
      <c r="E128" s="122">
        <v>1588.4</v>
      </c>
      <c r="F128" s="124"/>
      <c r="G128" s="124"/>
      <c r="H128" s="124"/>
      <c r="I128" s="124"/>
      <c r="J128" s="124"/>
      <c r="K128" s="125"/>
      <c r="L128" s="124"/>
      <c r="M128" s="124"/>
      <c r="N128" s="124"/>
      <c r="O128" s="124"/>
      <c r="P128" s="126"/>
    </row>
    <row r="129" spans="1:16" s="127" customFormat="1" ht="18" customHeight="1">
      <c r="A129" s="121"/>
      <c r="B129" s="122"/>
      <c r="C129" s="128" t="s">
        <v>184</v>
      </c>
      <c r="D129" s="122" t="s">
        <v>159</v>
      </c>
      <c r="E129" s="122">
        <v>436.8</v>
      </c>
      <c r="F129" s="124"/>
      <c r="G129" s="124"/>
      <c r="H129" s="124"/>
      <c r="I129" s="124"/>
      <c r="J129" s="124"/>
      <c r="K129" s="125"/>
      <c r="L129" s="124"/>
      <c r="M129" s="124"/>
      <c r="N129" s="124"/>
      <c r="O129" s="124"/>
      <c r="P129" s="126"/>
    </row>
    <row r="130" spans="1:16" s="127" customFormat="1" ht="18" customHeight="1">
      <c r="A130" s="121"/>
      <c r="B130" s="122"/>
      <c r="C130" s="128" t="s">
        <v>185</v>
      </c>
      <c r="D130" s="122" t="s">
        <v>177</v>
      </c>
      <c r="E130" s="122">
        <v>99.3</v>
      </c>
      <c r="F130" s="124"/>
      <c r="G130" s="124"/>
      <c r="H130" s="124"/>
      <c r="I130" s="124"/>
      <c r="J130" s="124"/>
      <c r="K130" s="125"/>
      <c r="L130" s="124"/>
      <c r="M130" s="124"/>
      <c r="N130" s="124"/>
      <c r="O130" s="124"/>
      <c r="P130" s="126"/>
    </row>
    <row r="131" spans="1:16" s="127" customFormat="1" ht="18" customHeight="1">
      <c r="A131" s="121"/>
      <c r="B131" s="122"/>
      <c r="C131" s="128" t="s">
        <v>174</v>
      </c>
      <c r="D131" s="122" t="s">
        <v>135</v>
      </c>
      <c r="E131" s="122">
        <v>6.6</v>
      </c>
      <c r="F131" s="124"/>
      <c r="G131" s="124"/>
      <c r="H131" s="124"/>
      <c r="I131" s="124"/>
      <c r="J131" s="124"/>
      <c r="K131" s="125"/>
      <c r="L131" s="124"/>
      <c r="M131" s="124"/>
      <c r="N131" s="124"/>
      <c r="O131" s="124"/>
      <c r="P131" s="126"/>
    </row>
    <row r="132" spans="1:16" s="127" customFormat="1" ht="18" customHeight="1">
      <c r="A132" s="121">
        <v>35</v>
      </c>
      <c r="B132" s="122" t="s">
        <v>232</v>
      </c>
      <c r="C132" s="128" t="s">
        <v>2398</v>
      </c>
      <c r="D132" s="122"/>
      <c r="E132" s="122"/>
      <c r="F132" s="124"/>
      <c r="G132" s="124"/>
      <c r="H132" s="124"/>
      <c r="I132" s="124"/>
      <c r="J132" s="124"/>
      <c r="K132" s="125"/>
      <c r="L132" s="124"/>
      <c r="M132" s="124"/>
      <c r="N132" s="124"/>
      <c r="O132" s="124"/>
      <c r="P132" s="126"/>
    </row>
    <row r="133" spans="1:16" s="127" customFormat="1" ht="18" customHeight="1">
      <c r="A133" s="121"/>
      <c r="B133" s="122"/>
      <c r="C133" s="128" t="s">
        <v>2397</v>
      </c>
      <c r="D133" s="122" t="s">
        <v>159</v>
      </c>
      <c r="E133" s="122">
        <v>1036.7</v>
      </c>
      <c r="F133" s="124"/>
      <c r="G133" s="124"/>
      <c r="H133" s="124"/>
      <c r="I133" s="124"/>
      <c r="J133" s="124"/>
      <c r="K133" s="125"/>
      <c r="L133" s="124"/>
      <c r="M133" s="124"/>
      <c r="N133" s="124"/>
      <c r="O133" s="124"/>
      <c r="P133" s="126"/>
    </row>
    <row r="134" spans="1:16" s="127" customFormat="1" ht="18" customHeight="1">
      <c r="A134" s="121"/>
      <c r="B134" s="122"/>
      <c r="C134" s="128" t="s">
        <v>2396</v>
      </c>
      <c r="D134" s="122" t="s">
        <v>127</v>
      </c>
      <c r="E134" s="122">
        <v>1036.7</v>
      </c>
      <c r="F134" s="124"/>
      <c r="G134" s="124"/>
      <c r="H134" s="124"/>
      <c r="I134" s="124"/>
      <c r="J134" s="124"/>
      <c r="K134" s="125"/>
      <c r="L134" s="124"/>
      <c r="M134" s="124"/>
      <c r="N134" s="124"/>
      <c r="O134" s="124"/>
      <c r="P134" s="126"/>
    </row>
    <row r="135" spans="1:16" s="127" customFormat="1" ht="18" customHeight="1">
      <c r="A135" s="121">
        <v>36</v>
      </c>
      <c r="B135" s="122" t="s">
        <v>233</v>
      </c>
      <c r="C135" s="128" t="s">
        <v>2399</v>
      </c>
      <c r="D135" s="122" t="s">
        <v>135</v>
      </c>
      <c r="E135" s="181">
        <v>16</v>
      </c>
      <c r="F135" s="124"/>
      <c r="G135" s="124"/>
      <c r="H135" s="143"/>
      <c r="I135" s="124"/>
      <c r="J135" s="124"/>
      <c r="K135" s="125"/>
      <c r="L135" s="124"/>
      <c r="M135" s="124"/>
      <c r="N135" s="124"/>
      <c r="O135" s="124"/>
      <c r="P135" s="126"/>
    </row>
    <row r="136" spans="1:16" s="127" customFormat="1" ht="18" customHeight="1">
      <c r="A136" s="121"/>
      <c r="B136" s="122"/>
      <c r="C136" s="128" t="s">
        <v>186</v>
      </c>
      <c r="D136" s="122" t="s">
        <v>127</v>
      </c>
      <c r="E136" s="158">
        <v>16.8</v>
      </c>
      <c r="F136" s="124"/>
      <c r="G136" s="124"/>
      <c r="H136" s="124"/>
      <c r="I136" s="124"/>
      <c r="J136" s="124"/>
      <c r="K136" s="125"/>
      <c r="L136" s="124"/>
      <c r="M136" s="124"/>
      <c r="N136" s="124"/>
      <c r="O136" s="124"/>
      <c r="P136" s="126"/>
    </row>
    <row r="137" spans="1:16" s="127" customFormat="1" ht="18" customHeight="1">
      <c r="A137" s="121"/>
      <c r="B137" s="122"/>
      <c r="C137" s="128" t="s">
        <v>158</v>
      </c>
      <c r="D137" s="122" t="s">
        <v>159</v>
      </c>
      <c r="E137" s="181">
        <v>203.2</v>
      </c>
      <c r="F137" s="124"/>
      <c r="G137" s="124"/>
      <c r="H137" s="124"/>
      <c r="I137" s="124"/>
      <c r="J137" s="124"/>
      <c r="K137" s="125"/>
      <c r="L137" s="124"/>
      <c r="M137" s="124"/>
      <c r="N137" s="124"/>
      <c r="O137" s="124"/>
      <c r="P137" s="126"/>
    </row>
    <row r="138" spans="1:16" s="127" customFormat="1" ht="18" customHeight="1">
      <c r="A138" s="121"/>
      <c r="B138" s="122"/>
      <c r="C138" s="128" t="s">
        <v>160</v>
      </c>
      <c r="D138" s="122" t="s">
        <v>127</v>
      </c>
      <c r="E138" s="181">
        <v>16</v>
      </c>
      <c r="F138" s="124"/>
      <c r="G138" s="124"/>
      <c r="H138" s="124"/>
      <c r="I138" s="124"/>
      <c r="J138" s="124"/>
      <c r="K138" s="125"/>
      <c r="L138" s="124"/>
      <c r="M138" s="124"/>
      <c r="N138" s="124"/>
      <c r="O138" s="124"/>
      <c r="P138" s="126"/>
    </row>
    <row r="139" spans="1:16" s="127" customFormat="1" ht="18" customHeight="1">
      <c r="A139" s="137"/>
      <c r="B139" s="138"/>
      <c r="C139" s="139" t="s">
        <v>153</v>
      </c>
      <c r="D139" s="138" t="s">
        <v>154</v>
      </c>
      <c r="E139" s="457">
        <v>7.2</v>
      </c>
      <c r="F139" s="140"/>
      <c r="G139" s="140"/>
      <c r="H139" s="140"/>
      <c r="I139" s="140"/>
      <c r="J139" s="140"/>
      <c r="K139" s="141"/>
      <c r="L139" s="140"/>
      <c r="M139" s="140"/>
      <c r="N139" s="140"/>
      <c r="O139" s="140"/>
      <c r="P139" s="142"/>
    </row>
    <row r="140" spans="1:16" s="127" customFormat="1" ht="18" customHeight="1">
      <c r="A140" s="121">
        <v>37</v>
      </c>
      <c r="B140" s="122" t="s">
        <v>234</v>
      </c>
      <c r="C140" s="128" t="s">
        <v>1717</v>
      </c>
      <c r="D140" s="122"/>
      <c r="E140" s="122"/>
      <c r="F140" s="124"/>
      <c r="G140" s="124"/>
      <c r="H140" s="124"/>
      <c r="I140" s="124"/>
      <c r="J140" s="124"/>
      <c r="K140" s="125"/>
      <c r="L140" s="124"/>
      <c r="M140" s="124"/>
      <c r="N140" s="124"/>
      <c r="O140" s="124"/>
      <c r="P140" s="126"/>
    </row>
    <row r="141" spans="1:16" s="127" customFormat="1" ht="18" customHeight="1">
      <c r="A141" s="121"/>
      <c r="B141" s="122"/>
      <c r="C141" s="128" t="s">
        <v>169</v>
      </c>
      <c r="D141" s="122" t="s">
        <v>135</v>
      </c>
      <c r="E141" s="122">
        <v>5.6</v>
      </c>
      <c r="F141" s="124"/>
      <c r="G141" s="124"/>
      <c r="H141" s="124"/>
      <c r="I141" s="124"/>
      <c r="J141" s="124"/>
      <c r="K141" s="125"/>
      <c r="L141" s="124"/>
      <c r="M141" s="124"/>
      <c r="N141" s="124"/>
      <c r="O141" s="124"/>
      <c r="P141" s="126"/>
    </row>
    <row r="142" spans="1:16" s="127" customFormat="1" ht="18" customHeight="1">
      <c r="A142" s="121"/>
      <c r="B142" s="122"/>
      <c r="C142" s="128" t="s">
        <v>186</v>
      </c>
      <c r="D142" s="122" t="s">
        <v>127</v>
      </c>
      <c r="E142" s="143">
        <v>6</v>
      </c>
      <c r="F142" s="124"/>
      <c r="G142" s="124"/>
      <c r="H142" s="124"/>
      <c r="I142" s="124"/>
      <c r="J142" s="124"/>
      <c r="K142" s="125"/>
      <c r="L142" s="124"/>
      <c r="M142" s="124"/>
      <c r="N142" s="124"/>
      <c r="O142" s="124"/>
      <c r="P142" s="126"/>
    </row>
    <row r="143" spans="1:16" s="127" customFormat="1" ht="18" customHeight="1">
      <c r="A143" s="121"/>
      <c r="B143" s="122"/>
      <c r="C143" s="128" t="s">
        <v>158</v>
      </c>
      <c r="D143" s="122" t="s">
        <v>159</v>
      </c>
      <c r="E143" s="143">
        <v>75</v>
      </c>
      <c r="F143" s="124"/>
      <c r="G143" s="124"/>
      <c r="H143" s="124"/>
      <c r="I143" s="124"/>
      <c r="J143" s="124"/>
      <c r="K143" s="125"/>
      <c r="L143" s="124"/>
      <c r="M143" s="124"/>
      <c r="N143" s="124"/>
      <c r="O143" s="124"/>
      <c r="P143" s="126"/>
    </row>
    <row r="144" spans="1:16" s="127" customFormat="1" ht="18" customHeight="1">
      <c r="A144" s="121"/>
      <c r="B144" s="122"/>
      <c r="C144" s="128" t="s">
        <v>160</v>
      </c>
      <c r="D144" s="122" t="s">
        <v>127</v>
      </c>
      <c r="E144" s="143">
        <v>5.6</v>
      </c>
      <c r="F144" s="124"/>
      <c r="G144" s="124"/>
      <c r="H144" s="124"/>
      <c r="I144" s="124"/>
      <c r="J144" s="124"/>
      <c r="K144" s="125"/>
      <c r="L144" s="124"/>
      <c r="M144" s="124"/>
      <c r="N144" s="124"/>
      <c r="O144" s="124"/>
      <c r="P144" s="126"/>
    </row>
    <row r="145" spans="1:16" s="127" customFormat="1" ht="18" customHeight="1">
      <c r="A145" s="121"/>
      <c r="B145" s="122"/>
      <c r="C145" s="128" t="s">
        <v>153</v>
      </c>
      <c r="D145" s="122" t="s">
        <v>154</v>
      </c>
      <c r="E145" s="143">
        <v>2.5</v>
      </c>
      <c r="F145" s="124"/>
      <c r="G145" s="124"/>
      <c r="H145" s="124"/>
      <c r="I145" s="124"/>
      <c r="J145" s="124"/>
      <c r="K145" s="125"/>
      <c r="L145" s="124"/>
      <c r="M145" s="124"/>
      <c r="N145" s="124"/>
      <c r="O145" s="124"/>
      <c r="P145" s="126"/>
    </row>
    <row r="146" spans="1:16" s="127" customFormat="1" ht="18" customHeight="1">
      <c r="A146" s="121">
        <v>38</v>
      </c>
      <c r="B146" s="122" t="s">
        <v>187</v>
      </c>
      <c r="C146" s="128" t="s">
        <v>1683</v>
      </c>
      <c r="D146" s="122"/>
      <c r="E146" s="122"/>
      <c r="F146" s="124"/>
      <c r="G146" s="124"/>
      <c r="H146" s="124"/>
      <c r="I146" s="124"/>
      <c r="J146" s="124"/>
      <c r="K146" s="125"/>
      <c r="L146" s="124"/>
      <c r="M146" s="124"/>
      <c r="N146" s="124"/>
      <c r="O146" s="124"/>
      <c r="P146" s="126"/>
    </row>
    <row r="147" spans="1:16" s="127" customFormat="1" ht="18" customHeight="1">
      <c r="A147" s="121"/>
      <c r="B147" s="122"/>
      <c r="C147" s="128" t="s">
        <v>1718</v>
      </c>
      <c r="D147" s="122" t="s">
        <v>163</v>
      </c>
      <c r="E147" s="122">
        <v>2.58</v>
      </c>
      <c r="F147" s="124"/>
      <c r="G147" s="124"/>
      <c r="H147" s="143"/>
      <c r="I147" s="124"/>
      <c r="J147" s="124"/>
      <c r="K147" s="125"/>
      <c r="L147" s="124"/>
      <c r="M147" s="124"/>
      <c r="N147" s="124"/>
      <c r="O147" s="124"/>
      <c r="P147" s="126"/>
    </row>
    <row r="148" spans="1:16" s="127" customFormat="1" ht="18" customHeight="1">
      <c r="A148" s="121">
        <v>39</v>
      </c>
      <c r="B148" s="122" t="s">
        <v>1627</v>
      </c>
      <c r="C148" s="128" t="s">
        <v>1628</v>
      </c>
      <c r="D148" s="122"/>
      <c r="E148" s="122"/>
      <c r="F148" s="124"/>
      <c r="G148" s="124"/>
      <c r="H148" s="124"/>
      <c r="I148" s="124"/>
      <c r="J148" s="124"/>
      <c r="K148" s="125"/>
      <c r="L148" s="124"/>
      <c r="M148" s="124"/>
      <c r="N148" s="124"/>
      <c r="O148" s="124"/>
      <c r="P148" s="126"/>
    </row>
    <row r="149" spans="1:16" s="127" customFormat="1" ht="18" customHeight="1">
      <c r="A149" s="121"/>
      <c r="B149" s="122"/>
      <c r="C149" s="128" t="s">
        <v>166</v>
      </c>
      <c r="D149" s="122" t="s">
        <v>143</v>
      </c>
      <c r="E149" s="122">
        <v>205</v>
      </c>
      <c r="F149" s="124"/>
      <c r="G149" s="124"/>
      <c r="H149" s="124"/>
      <c r="I149" s="124"/>
      <c r="J149" s="124"/>
      <c r="K149" s="125"/>
      <c r="L149" s="124"/>
      <c r="M149" s="124"/>
      <c r="N149" s="124"/>
      <c r="O149" s="124"/>
      <c r="P149" s="126"/>
    </row>
    <row r="150" spans="1:16" s="127" customFormat="1" ht="18" customHeight="1">
      <c r="A150" s="121"/>
      <c r="B150" s="122"/>
      <c r="C150" s="128" t="s">
        <v>1720</v>
      </c>
      <c r="D150" s="122" t="s">
        <v>143</v>
      </c>
      <c r="E150" s="122">
        <v>2</v>
      </c>
      <c r="F150" s="124"/>
      <c r="G150" s="124"/>
      <c r="H150" s="124"/>
      <c r="I150" s="160"/>
      <c r="J150" s="124"/>
      <c r="K150" s="125"/>
      <c r="L150" s="124"/>
      <c r="M150" s="124"/>
      <c r="N150" s="124"/>
      <c r="O150" s="124"/>
      <c r="P150" s="126"/>
    </row>
    <row r="151" spans="1:16" s="127" customFormat="1" ht="18" customHeight="1">
      <c r="A151" s="121"/>
      <c r="B151" s="122"/>
      <c r="C151" s="128" t="s">
        <v>1719</v>
      </c>
      <c r="D151" s="122" t="s">
        <v>127</v>
      </c>
      <c r="E151" s="122">
        <v>96</v>
      </c>
      <c r="F151" s="124"/>
      <c r="G151" s="124"/>
      <c r="H151" s="124"/>
      <c r="I151" s="160"/>
      <c r="J151" s="124"/>
      <c r="K151" s="125"/>
      <c r="L151" s="124"/>
      <c r="M151" s="124"/>
      <c r="N151" s="124"/>
      <c r="O151" s="124"/>
      <c r="P151" s="126"/>
    </row>
    <row r="152" spans="1:16" s="127" customFormat="1" ht="18" customHeight="1">
      <c r="A152" s="121"/>
      <c r="B152" s="122"/>
      <c r="C152" s="128" t="s">
        <v>1629</v>
      </c>
      <c r="D152" s="122" t="s">
        <v>127</v>
      </c>
      <c r="E152" s="122">
        <v>4</v>
      </c>
      <c r="F152" s="124"/>
      <c r="G152" s="124"/>
      <c r="H152" s="124"/>
      <c r="I152" s="160"/>
      <c r="J152" s="124"/>
      <c r="K152" s="125"/>
      <c r="L152" s="124"/>
      <c r="M152" s="124"/>
      <c r="N152" s="124"/>
      <c r="O152" s="124"/>
      <c r="P152" s="126"/>
    </row>
    <row r="153" spans="1:16" s="127" customFormat="1" ht="18" customHeight="1">
      <c r="A153" s="121"/>
      <c r="B153" s="122"/>
      <c r="C153" s="128" t="s">
        <v>1630</v>
      </c>
      <c r="D153" s="122" t="s">
        <v>127</v>
      </c>
      <c r="E153" s="122">
        <v>14</v>
      </c>
      <c r="F153" s="124"/>
      <c r="G153" s="124"/>
      <c r="H153" s="124"/>
      <c r="I153" s="160"/>
      <c r="J153" s="124"/>
      <c r="K153" s="125"/>
      <c r="L153" s="124"/>
      <c r="M153" s="124"/>
      <c r="N153" s="124"/>
      <c r="O153" s="124"/>
      <c r="P153" s="126"/>
    </row>
    <row r="154" spans="1:16" s="127" customFormat="1" ht="18" customHeight="1">
      <c r="A154" s="121"/>
      <c r="B154" s="122"/>
      <c r="C154" s="128" t="s">
        <v>1684</v>
      </c>
      <c r="D154" s="122" t="s">
        <v>127</v>
      </c>
      <c r="E154" s="122">
        <v>1</v>
      </c>
      <c r="F154" s="124"/>
      <c r="G154" s="124"/>
      <c r="H154" s="124"/>
      <c r="I154" s="160"/>
      <c r="J154" s="124"/>
      <c r="K154" s="125"/>
      <c r="L154" s="124"/>
      <c r="M154" s="124"/>
      <c r="N154" s="124"/>
      <c r="O154" s="124"/>
      <c r="P154" s="126"/>
    </row>
    <row r="155" spans="1:16" s="127" customFormat="1" ht="18" customHeight="1">
      <c r="A155" s="121"/>
      <c r="B155" s="122"/>
      <c r="C155" s="128" t="s">
        <v>1631</v>
      </c>
      <c r="D155" s="122" t="s">
        <v>127</v>
      </c>
      <c r="E155" s="122">
        <v>13</v>
      </c>
      <c r="F155" s="124"/>
      <c r="G155" s="124"/>
      <c r="H155" s="124"/>
      <c r="I155" s="160"/>
      <c r="J155" s="124"/>
      <c r="K155" s="125"/>
      <c r="L155" s="124"/>
      <c r="M155" s="124"/>
      <c r="N155" s="124"/>
      <c r="O155" s="124"/>
      <c r="P155" s="126"/>
    </row>
    <row r="156" spans="1:16" s="127" customFormat="1" ht="18" customHeight="1">
      <c r="A156" s="121"/>
      <c r="B156" s="122"/>
      <c r="C156" s="128" t="s">
        <v>1632</v>
      </c>
      <c r="D156" s="122" t="s">
        <v>127</v>
      </c>
      <c r="E156" s="122">
        <v>10</v>
      </c>
      <c r="F156" s="124"/>
      <c r="G156" s="124"/>
      <c r="H156" s="124"/>
      <c r="I156" s="160"/>
      <c r="J156" s="124"/>
      <c r="K156" s="125"/>
      <c r="L156" s="124"/>
      <c r="M156" s="124"/>
      <c r="N156" s="124"/>
      <c r="O156" s="124"/>
      <c r="P156" s="126"/>
    </row>
    <row r="157" spans="1:16" s="127" customFormat="1" ht="18" customHeight="1">
      <c r="A157" s="121"/>
      <c r="B157" s="122"/>
      <c r="C157" s="128" t="s">
        <v>1721</v>
      </c>
      <c r="D157" s="122" t="s">
        <v>127</v>
      </c>
      <c r="E157" s="122">
        <v>6</v>
      </c>
      <c r="F157" s="124"/>
      <c r="G157" s="124"/>
      <c r="H157" s="124"/>
      <c r="I157" s="160"/>
      <c r="J157" s="124"/>
      <c r="K157" s="125"/>
      <c r="L157" s="124"/>
      <c r="M157" s="124"/>
      <c r="N157" s="124"/>
      <c r="O157" s="124"/>
      <c r="P157" s="126"/>
    </row>
    <row r="158" spans="1:16" s="127" customFormat="1" ht="18" customHeight="1">
      <c r="A158" s="121"/>
      <c r="B158" s="122"/>
      <c r="C158" s="128" t="s">
        <v>1633</v>
      </c>
      <c r="D158" s="122" t="s">
        <v>127</v>
      </c>
      <c r="E158" s="122">
        <v>26</v>
      </c>
      <c r="F158" s="124"/>
      <c r="G158" s="124"/>
      <c r="H158" s="124"/>
      <c r="I158" s="124"/>
      <c r="J158" s="124"/>
      <c r="K158" s="125"/>
      <c r="L158" s="124"/>
      <c r="M158" s="124"/>
      <c r="N158" s="124"/>
      <c r="O158" s="124"/>
      <c r="P158" s="126"/>
    </row>
    <row r="159" spans="1:16" s="127" customFormat="1" ht="18" customHeight="1">
      <c r="A159" s="121"/>
      <c r="B159" s="122"/>
      <c r="C159" s="128" t="s">
        <v>1634</v>
      </c>
      <c r="D159" s="122" t="s">
        <v>127</v>
      </c>
      <c r="E159" s="122">
        <v>30</v>
      </c>
      <c r="F159" s="124"/>
      <c r="G159" s="124"/>
      <c r="H159" s="124"/>
      <c r="I159" s="124"/>
      <c r="J159" s="124"/>
      <c r="K159" s="125"/>
      <c r="L159" s="124"/>
      <c r="M159" s="124"/>
      <c r="N159" s="124"/>
      <c r="O159" s="124"/>
      <c r="P159" s="126"/>
    </row>
    <row r="160" spans="1:16" s="127" customFormat="1" ht="18" customHeight="1">
      <c r="A160" s="121"/>
      <c r="B160" s="122"/>
      <c r="C160" s="128" t="s">
        <v>1635</v>
      </c>
      <c r="D160" s="122" t="s">
        <v>127</v>
      </c>
      <c r="E160" s="122">
        <v>3</v>
      </c>
      <c r="F160" s="124"/>
      <c r="G160" s="124"/>
      <c r="H160" s="124"/>
      <c r="I160" s="124"/>
      <c r="J160" s="124"/>
      <c r="K160" s="125"/>
      <c r="L160" s="124"/>
      <c r="M160" s="124"/>
      <c r="N160" s="124"/>
      <c r="O160" s="124"/>
      <c r="P160" s="126"/>
    </row>
    <row r="161" spans="1:16" s="127" customFormat="1" ht="18" customHeight="1">
      <c r="A161" s="121"/>
      <c r="B161" s="122"/>
      <c r="C161" s="128" t="s">
        <v>174</v>
      </c>
      <c r="D161" s="122" t="s">
        <v>135</v>
      </c>
      <c r="E161" s="122">
        <v>4.1</v>
      </c>
      <c r="F161" s="124"/>
      <c r="G161" s="124"/>
      <c r="H161" s="124"/>
      <c r="I161" s="124"/>
      <c r="J161" s="124"/>
      <c r="K161" s="125"/>
      <c r="L161" s="124"/>
      <c r="M161" s="124"/>
      <c r="N161" s="124"/>
      <c r="O161" s="124"/>
      <c r="P161" s="126"/>
    </row>
    <row r="162" spans="1:16" s="127" customFormat="1" ht="18" customHeight="1">
      <c r="A162" s="121">
        <v>40</v>
      </c>
      <c r="B162" s="122" t="s">
        <v>1636</v>
      </c>
      <c r="C162" s="128" t="s">
        <v>1637</v>
      </c>
      <c r="D162" s="122"/>
      <c r="E162" s="122"/>
      <c r="F162" s="124"/>
      <c r="G162" s="124"/>
      <c r="H162" s="124"/>
      <c r="I162" s="124"/>
      <c r="J162" s="124"/>
      <c r="K162" s="125"/>
      <c r="L162" s="124"/>
      <c r="M162" s="124"/>
      <c r="N162" s="124"/>
      <c r="O162" s="124"/>
      <c r="P162" s="126"/>
    </row>
    <row r="163" spans="1:16" s="127" customFormat="1" ht="18" customHeight="1">
      <c r="A163" s="121"/>
      <c r="B163" s="122"/>
      <c r="C163" s="128" t="s">
        <v>1722</v>
      </c>
      <c r="D163" s="122" t="s">
        <v>135</v>
      </c>
      <c r="E163" s="122">
        <v>2.2</v>
      </c>
      <c r="F163" s="124"/>
      <c r="G163" s="124"/>
      <c r="H163" s="124"/>
      <c r="I163" s="124"/>
      <c r="J163" s="124"/>
      <c r="K163" s="125"/>
      <c r="L163" s="124"/>
      <c r="M163" s="124"/>
      <c r="N163" s="124"/>
      <c r="O163" s="124"/>
      <c r="P163" s="126"/>
    </row>
    <row r="164" spans="1:16" s="127" customFormat="1" ht="18" customHeight="1">
      <c r="A164" s="121"/>
      <c r="B164" s="122"/>
      <c r="C164" s="128" t="s">
        <v>1638</v>
      </c>
      <c r="D164" s="122" t="s">
        <v>127</v>
      </c>
      <c r="E164" s="122">
        <v>2.3</v>
      </c>
      <c r="F164" s="124"/>
      <c r="G164" s="124"/>
      <c r="H164" s="124"/>
      <c r="I164" s="124"/>
      <c r="J164" s="124"/>
      <c r="K164" s="125"/>
      <c r="L164" s="124"/>
      <c r="M164" s="124"/>
      <c r="N164" s="124"/>
      <c r="O164" s="124"/>
      <c r="P164" s="126"/>
    </row>
    <row r="165" spans="1:16" s="127" customFormat="1" ht="18" customHeight="1">
      <c r="A165" s="137"/>
      <c r="B165" s="138"/>
      <c r="C165" s="139" t="s">
        <v>158</v>
      </c>
      <c r="D165" s="138" t="s">
        <v>159</v>
      </c>
      <c r="E165" s="153">
        <v>23</v>
      </c>
      <c r="F165" s="140"/>
      <c r="G165" s="140"/>
      <c r="H165" s="140"/>
      <c r="I165" s="140"/>
      <c r="J165" s="140"/>
      <c r="K165" s="141"/>
      <c r="L165" s="140"/>
      <c r="M165" s="140"/>
      <c r="N165" s="140"/>
      <c r="O165" s="140"/>
      <c r="P165" s="142"/>
    </row>
    <row r="166" spans="1:16" s="127" customFormat="1" ht="18" customHeight="1">
      <c r="A166" s="121"/>
      <c r="B166" s="122"/>
      <c r="C166" s="128" t="s">
        <v>160</v>
      </c>
      <c r="D166" s="122" t="s">
        <v>127</v>
      </c>
      <c r="E166" s="143">
        <v>3.5</v>
      </c>
      <c r="F166" s="124"/>
      <c r="G166" s="124"/>
      <c r="H166" s="124"/>
      <c r="I166" s="124"/>
      <c r="J166" s="124"/>
      <c r="K166" s="125"/>
      <c r="L166" s="124"/>
      <c r="M166" s="124"/>
      <c r="N166" s="124"/>
      <c r="O166" s="124"/>
      <c r="P166" s="126"/>
    </row>
    <row r="167" spans="1:16" s="127" customFormat="1" ht="18" customHeight="1">
      <c r="A167" s="121"/>
      <c r="B167" s="122"/>
      <c r="C167" s="128" t="s">
        <v>153</v>
      </c>
      <c r="D167" s="122" t="s">
        <v>154</v>
      </c>
      <c r="E167" s="143">
        <v>1</v>
      </c>
      <c r="F167" s="124"/>
      <c r="G167" s="124"/>
      <c r="H167" s="124"/>
      <c r="I167" s="124"/>
      <c r="J167" s="124"/>
      <c r="K167" s="125"/>
      <c r="L167" s="124"/>
      <c r="M167" s="124"/>
      <c r="N167" s="124"/>
      <c r="O167" s="124"/>
      <c r="P167" s="126"/>
    </row>
    <row r="168" spans="1:16" s="127" customFormat="1" ht="18" customHeight="1">
      <c r="A168" s="121">
        <v>41</v>
      </c>
      <c r="B168" s="122" t="s">
        <v>1639</v>
      </c>
      <c r="C168" s="128" t="s">
        <v>1640</v>
      </c>
      <c r="D168" s="122" t="s">
        <v>163</v>
      </c>
      <c r="E168" s="122">
        <v>0.71</v>
      </c>
      <c r="F168" s="124"/>
      <c r="G168" s="124"/>
      <c r="H168" s="143"/>
      <c r="I168" s="124"/>
      <c r="J168" s="124"/>
      <c r="K168" s="125"/>
      <c r="L168" s="124"/>
      <c r="M168" s="124"/>
      <c r="N168" s="124"/>
      <c r="O168" s="124"/>
      <c r="P168" s="126"/>
    </row>
    <row r="169" spans="1:16" s="127" customFormat="1" ht="18" customHeight="1">
      <c r="A169" s="121">
        <v>42</v>
      </c>
      <c r="B169" s="122" t="s">
        <v>1636</v>
      </c>
      <c r="C169" s="128" t="s">
        <v>1641</v>
      </c>
      <c r="D169" s="122"/>
      <c r="E169" s="122"/>
      <c r="F169" s="124"/>
      <c r="G169" s="124"/>
      <c r="H169" s="124"/>
      <c r="I169" s="124"/>
      <c r="J169" s="124"/>
      <c r="K169" s="125"/>
      <c r="L169" s="124"/>
      <c r="M169" s="124"/>
      <c r="N169" s="124"/>
      <c r="O169" s="124"/>
      <c r="P169" s="126"/>
    </row>
    <row r="170" spans="1:16" s="127" customFormat="1" ht="18" customHeight="1">
      <c r="A170" s="121"/>
      <c r="B170" s="122"/>
      <c r="C170" s="128" t="s">
        <v>1729</v>
      </c>
      <c r="D170" s="122" t="s">
        <v>135</v>
      </c>
      <c r="E170" s="122">
        <v>0.31</v>
      </c>
      <c r="F170" s="124"/>
      <c r="G170" s="124"/>
      <c r="H170" s="124"/>
      <c r="I170" s="124"/>
      <c r="J170" s="124"/>
      <c r="K170" s="125"/>
      <c r="L170" s="124"/>
      <c r="M170" s="124"/>
      <c r="N170" s="124"/>
      <c r="O170" s="124"/>
      <c r="P170" s="126"/>
    </row>
    <row r="171" spans="1:16" s="127" customFormat="1" ht="18" customHeight="1">
      <c r="A171" s="121"/>
      <c r="B171" s="122"/>
      <c r="C171" s="128" t="s">
        <v>189</v>
      </c>
      <c r="D171" s="122" t="s">
        <v>127</v>
      </c>
      <c r="E171" s="122">
        <v>0.33</v>
      </c>
      <c r="F171" s="124"/>
      <c r="G171" s="124"/>
      <c r="H171" s="124"/>
      <c r="I171" s="124"/>
      <c r="J171" s="124"/>
      <c r="K171" s="125"/>
      <c r="L171" s="124"/>
      <c r="M171" s="124"/>
      <c r="N171" s="124"/>
      <c r="O171" s="124"/>
      <c r="P171" s="126"/>
    </row>
    <row r="172" spans="1:16" s="127" customFormat="1" ht="18" customHeight="1">
      <c r="A172" s="121"/>
      <c r="B172" s="122"/>
      <c r="C172" s="128" t="s">
        <v>160</v>
      </c>
      <c r="D172" s="122" t="s">
        <v>127</v>
      </c>
      <c r="E172" s="122">
        <v>2.5</v>
      </c>
      <c r="F172" s="124"/>
      <c r="G172" s="124"/>
      <c r="H172" s="124"/>
      <c r="I172" s="124"/>
      <c r="J172" s="124"/>
      <c r="K172" s="125"/>
      <c r="L172" s="124"/>
      <c r="M172" s="124"/>
      <c r="N172" s="124"/>
      <c r="O172" s="124"/>
      <c r="P172" s="126"/>
    </row>
    <row r="173" spans="1:16" s="127" customFormat="1" ht="18" customHeight="1">
      <c r="A173" s="121"/>
      <c r="B173" s="122"/>
      <c r="C173" s="128" t="s">
        <v>153</v>
      </c>
      <c r="D173" s="122" t="s">
        <v>154</v>
      </c>
      <c r="E173" s="122">
        <v>0.2</v>
      </c>
      <c r="F173" s="124"/>
      <c r="G173" s="124"/>
      <c r="H173" s="124"/>
      <c r="I173" s="124"/>
      <c r="J173" s="124"/>
      <c r="K173" s="125"/>
      <c r="L173" s="124"/>
      <c r="M173" s="124"/>
      <c r="N173" s="124"/>
      <c r="O173" s="124"/>
      <c r="P173" s="126"/>
    </row>
    <row r="174" spans="1:16" s="127" customFormat="1" ht="18" customHeight="1">
      <c r="A174" s="121">
        <v>43</v>
      </c>
      <c r="B174" s="122" t="s">
        <v>1639</v>
      </c>
      <c r="C174" s="128" t="s">
        <v>1675</v>
      </c>
      <c r="D174" s="122" t="s">
        <v>163</v>
      </c>
      <c r="E174" s="122">
        <v>0.05</v>
      </c>
      <c r="F174" s="124"/>
      <c r="G174" s="124"/>
      <c r="H174" s="143"/>
      <c r="I174" s="124"/>
      <c r="J174" s="124"/>
      <c r="K174" s="125"/>
      <c r="L174" s="124"/>
      <c r="M174" s="124"/>
      <c r="N174" s="124"/>
      <c r="O174" s="124"/>
      <c r="P174" s="126"/>
    </row>
    <row r="175" spans="1:16" s="127" customFormat="1" ht="18" customHeight="1">
      <c r="A175" s="121">
        <v>44</v>
      </c>
      <c r="B175" s="122" t="s">
        <v>233</v>
      </c>
      <c r="C175" s="128" t="s">
        <v>1747</v>
      </c>
      <c r="D175" s="122" t="s">
        <v>135</v>
      </c>
      <c r="E175" s="181">
        <v>9.8</v>
      </c>
      <c r="F175" s="124"/>
      <c r="G175" s="124"/>
      <c r="H175" s="143"/>
      <c r="I175" s="124"/>
      <c r="J175" s="124"/>
      <c r="K175" s="125"/>
      <c r="L175" s="124"/>
      <c r="M175" s="124"/>
      <c r="N175" s="124"/>
      <c r="O175" s="124"/>
      <c r="P175" s="126"/>
    </row>
    <row r="176" spans="1:16" s="127" customFormat="1" ht="18" customHeight="1">
      <c r="A176" s="121"/>
      <c r="B176" s="122"/>
      <c r="C176" s="128" t="s">
        <v>186</v>
      </c>
      <c r="D176" s="122" t="s">
        <v>127</v>
      </c>
      <c r="E176" s="158">
        <v>10.3</v>
      </c>
      <c r="F176" s="124"/>
      <c r="G176" s="124"/>
      <c r="H176" s="124"/>
      <c r="I176" s="124"/>
      <c r="J176" s="124"/>
      <c r="K176" s="125"/>
      <c r="L176" s="124"/>
      <c r="M176" s="124"/>
      <c r="N176" s="124"/>
      <c r="O176" s="124"/>
      <c r="P176" s="126"/>
    </row>
    <row r="177" spans="1:16" s="127" customFormat="1" ht="18" customHeight="1">
      <c r="A177" s="121"/>
      <c r="B177" s="122"/>
      <c r="C177" s="128" t="s">
        <v>1748</v>
      </c>
      <c r="D177" s="122" t="s">
        <v>159</v>
      </c>
      <c r="E177" s="181">
        <v>103</v>
      </c>
      <c r="F177" s="124"/>
      <c r="G177" s="124"/>
      <c r="H177" s="124"/>
      <c r="I177" s="124"/>
      <c r="J177" s="124"/>
      <c r="K177" s="125"/>
      <c r="L177" s="124"/>
      <c r="M177" s="124"/>
      <c r="N177" s="124"/>
      <c r="O177" s="124"/>
      <c r="P177" s="126"/>
    </row>
    <row r="178" spans="1:16" s="127" customFormat="1" ht="18" customHeight="1">
      <c r="A178" s="121"/>
      <c r="B178" s="122"/>
      <c r="C178" s="128" t="s">
        <v>158</v>
      </c>
      <c r="D178" s="122" t="s">
        <v>159</v>
      </c>
      <c r="E178" s="181">
        <v>82.9</v>
      </c>
      <c r="F178" s="124"/>
      <c r="G178" s="124"/>
      <c r="H178" s="124"/>
      <c r="I178" s="124"/>
      <c r="J178" s="124"/>
      <c r="K178" s="125"/>
      <c r="L178" s="124"/>
      <c r="M178" s="124"/>
      <c r="N178" s="124"/>
      <c r="O178" s="124"/>
      <c r="P178" s="126"/>
    </row>
    <row r="179" spans="1:16" s="127" customFormat="1" ht="18" customHeight="1">
      <c r="A179" s="121"/>
      <c r="B179" s="122"/>
      <c r="C179" s="128" t="s">
        <v>160</v>
      </c>
      <c r="D179" s="122" t="s">
        <v>127</v>
      </c>
      <c r="E179" s="181">
        <v>10</v>
      </c>
      <c r="F179" s="124"/>
      <c r="G179" s="124"/>
      <c r="H179" s="124"/>
      <c r="I179" s="124"/>
      <c r="J179" s="124"/>
      <c r="K179" s="125"/>
      <c r="L179" s="124"/>
      <c r="M179" s="124"/>
      <c r="N179" s="124"/>
      <c r="O179" s="124"/>
      <c r="P179" s="126"/>
    </row>
    <row r="180" spans="1:16" s="127" customFormat="1" ht="18" customHeight="1">
      <c r="A180" s="121"/>
      <c r="B180" s="122"/>
      <c r="C180" s="128" t="s">
        <v>153</v>
      </c>
      <c r="D180" s="122" t="s">
        <v>154</v>
      </c>
      <c r="E180" s="181">
        <v>4</v>
      </c>
      <c r="F180" s="124"/>
      <c r="G180" s="124"/>
      <c r="H180" s="124"/>
      <c r="I180" s="124"/>
      <c r="J180" s="124"/>
      <c r="K180" s="125"/>
      <c r="L180" s="124"/>
      <c r="M180" s="124"/>
      <c r="N180" s="124"/>
      <c r="O180" s="124"/>
      <c r="P180" s="126"/>
    </row>
    <row r="181" spans="1:16" s="127" customFormat="1" ht="18" customHeight="1">
      <c r="A181" s="121">
        <v>45</v>
      </c>
      <c r="B181" s="122" t="s">
        <v>1636</v>
      </c>
      <c r="C181" s="128" t="s">
        <v>1676</v>
      </c>
      <c r="D181" s="122"/>
      <c r="E181" s="122"/>
      <c r="F181" s="124"/>
      <c r="G181" s="124"/>
      <c r="H181" s="124"/>
      <c r="I181" s="124"/>
      <c r="J181" s="124"/>
      <c r="K181" s="125"/>
      <c r="L181" s="124"/>
      <c r="M181" s="124"/>
      <c r="N181" s="124"/>
      <c r="O181" s="124"/>
      <c r="P181" s="126"/>
    </row>
    <row r="182" spans="1:16" s="127" customFormat="1" ht="18" customHeight="1">
      <c r="A182" s="121"/>
      <c r="B182" s="122"/>
      <c r="C182" s="128" t="s">
        <v>169</v>
      </c>
      <c r="D182" s="122" t="s">
        <v>135</v>
      </c>
      <c r="E182" s="143">
        <v>60.7</v>
      </c>
      <c r="F182" s="124"/>
      <c r="G182" s="124"/>
      <c r="H182" s="124"/>
      <c r="I182" s="124"/>
      <c r="J182" s="124"/>
      <c r="K182" s="125"/>
      <c r="L182" s="124"/>
      <c r="M182" s="124"/>
      <c r="N182" s="124"/>
      <c r="O182" s="124"/>
      <c r="P182" s="126"/>
    </row>
    <row r="183" spans="1:16" s="127" customFormat="1" ht="18" customHeight="1">
      <c r="A183" s="121"/>
      <c r="B183" s="122"/>
      <c r="C183" s="128" t="s">
        <v>1638</v>
      </c>
      <c r="D183" s="122" t="s">
        <v>127</v>
      </c>
      <c r="E183" s="124">
        <v>63.75</v>
      </c>
      <c r="F183" s="124"/>
      <c r="G183" s="124"/>
      <c r="H183" s="124"/>
      <c r="I183" s="124"/>
      <c r="J183" s="124"/>
      <c r="K183" s="125"/>
      <c r="L183" s="124"/>
      <c r="M183" s="124"/>
      <c r="N183" s="124"/>
      <c r="O183" s="124"/>
      <c r="P183" s="126"/>
    </row>
    <row r="184" spans="1:16" s="127" customFormat="1" ht="18" customHeight="1">
      <c r="A184" s="121"/>
      <c r="B184" s="122"/>
      <c r="C184" s="128" t="s">
        <v>158</v>
      </c>
      <c r="D184" s="122" t="s">
        <v>159</v>
      </c>
      <c r="E184" s="143">
        <v>420</v>
      </c>
      <c r="F184" s="124"/>
      <c r="G184" s="124"/>
      <c r="H184" s="124"/>
      <c r="I184" s="124"/>
      <c r="J184" s="124"/>
      <c r="K184" s="125"/>
      <c r="L184" s="124"/>
      <c r="M184" s="124"/>
      <c r="N184" s="124"/>
      <c r="O184" s="124"/>
      <c r="P184" s="126"/>
    </row>
    <row r="185" spans="1:16" s="127" customFormat="1" ht="18" customHeight="1">
      <c r="A185" s="121"/>
      <c r="B185" s="122"/>
      <c r="C185" s="128" t="s">
        <v>160</v>
      </c>
      <c r="D185" s="122" t="s">
        <v>127</v>
      </c>
      <c r="E185" s="143">
        <v>90</v>
      </c>
      <c r="F185" s="124"/>
      <c r="G185" s="124"/>
      <c r="H185" s="124"/>
      <c r="I185" s="124"/>
      <c r="J185" s="124"/>
      <c r="K185" s="125"/>
      <c r="L185" s="124"/>
      <c r="M185" s="124"/>
      <c r="N185" s="124"/>
      <c r="O185" s="124"/>
      <c r="P185" s="126"/>
    </row>
    <row r="186" spans="1:16" s="127" customFormat="1" ht="18" customHeight="1">
      <c r="A186" s="121"/>
      <c r="B186" s="122"/>
      <c r="C186" s="128" t="s">
        <v>153</v>
      </c>
      <c r="D186" s="122" t="s">
        <v>154</v>
      </c>
      <c r="E186" s="143">
        <v>24.3</v>
      </c>
      <c r="F186" s="124"/>
      <c r="G186" s="124"/>
      <c r="H186" s="124"/>
      <c r="I186" s="124"/>
      <c r="J186" s="124"/>
      <c r="K186" s="125"/>
      <c r="L186" s="124"/>
      <c r="M186" s="124"/>
      <c r="N186" s="124"/>
      <c r="O186" s="124"/>
      <c r="P186" s="126"/>
    </row>
    <row r="187" spans="1:16" s="127" customFormat="1" ht="18" customHeight="1">
      <c r="A187" s="121">
        <v>46</v>
      </c>
      <c r="B187" s="122" t="s">
        <v>1639</v>
      </c>
      <c r="C187" s="128" t="s">
        <v>1677</v>
      </c>
      <c r="D187" s="122" t="s">
        <v>163</v>
      </c>
      <c r="E187" s="154">
        <v>15.47</v>
      </c>
      <c r="F187" s="124"/>
      <c r="G187" s="124"/>
      <c r="H187" s="143"/>
      <c r="I187" s="124"/>
      <c r="J187" s="124"/>
      <c r="K187" s="125"/>
      <c r="L187" s="124"/>
      <c r="M187" s="124"/>
      <c r="N187" s="124"/>
      <c r="O187" s="124"/>
      <c r="P187" s="126"/>
    </row>
    <row r="188" spans="1:16" s="127" customFormat="1" ht="18" customHeight="1">
      <c r="A188" s="121">
        <v>47</v>
      </c>
      <c r="B188" s="122" t="s">
        <v>1679</v>
      </c>
      <c r="C188" s="128" t="s">
        <v>1685</v>
      </c>
      <c r="D188" s="122"/>
      <c r="E188" s="154"/>
      <c r="F188" s="124"/>
      <c r="G188" s="124"/>
      <c r="H188" s="143"/>
      <c r="I188" s="124"/>
      <c r="J188" s="124"/>
      <c r="K188" s="125"/>
      <c r="L188" s="124"/>
      <c r="M188" s="124"/>
      <c r="N188" s="124"/>
      <c r="O188" s="124"/>
      <c r="P188" s="126"/>
    </row>
    <row r="189" spans="1:16" s="127" customFormat="1" ht="18" customHeight="1">
      <c r="A189" s="121"/>
      <c r="B189" s="122"/>
      <c r="C189" s="128" t="s">
        <v>1686</v>
      </c>
      <c r="D189" s="122" t="s">
        <v>163</v>
      </c>
      <c r="E189" s="122">
        <v>0.15</v>
      </c>
      <c r="F189" s="124"/>
      <c r="G189" s="124"/>
      <c r="H189" s="143"/>
      <c r="I189" s="124"/>
      <c r="J189" s="124"/>
      <c r="K189" s="125"/>
      <c r="L189" s="124"/>
      <c r="M189" s="124"/>
      <c r="N189" s="124"/>
      <c r="O189" s="124"/>
      <c r="P189" s="126"/>
    </row>
    <row r="190" spans="1:16" s="127" customFormat="1" ht="18" customHeight="1">
      <c r="A190" s="121">
        <v>48</v>
      </c>
      <c r="B190" s="122" t="s">
        <v>1680</v>
      </c>
      <c r="C190" s="128" t="s">
        <v>1690</v>
      </c>
      <c r="D190" s="122"/>
      <c r="E190" s="122"/>
      <c r="F190" s="124"/>
      <c r="G190" s="124"/>
      <c r="H190" s="143"/>
      <c r="I190" s="124"/>
      <c r="J190" s="124"/>
      <c r="K190" s="125"/>
      <c r="L190" s="124"/>
      <c r="M190" s="124"/>
      <c r="N190" s="124"/>
      <c r="O190" s="124"/>
      <c r="P190" s="126"/>
    </row>
    <row r="191" spans="1:16" s="127" customFormat="1" ht="18" customHeight="1">
      <c r="A191" s="137"/>
      <c r="B191" s="138"/>
      <c r="C191" s="139" t="s">
        <v>1681</v>
      </c>
      <c r="D191" s="138" t="s">
        <v>135</v>
      </c>
      <c r="E191" s="138">
        <v>8.4</v>
      </c>
      <c r="F191" s="140"/>
      <c r="G191" s="140"/>
      <c r="H191" s="140"/>
      <c r="I191" s="140"/>
      <c r="J191" s="140"/>
      <c r="K191" s="141"/>
      <c r="L191" s="140"/>
      <c r="M191" s="140"/>
      <c r="N191" s="140"/>
      <c r="O191" s="140"/>
      <c r="P191" s="142"/>
    </row>
    <row r="192" spans="1:16" s="127" customFormat="1" ht="18" customHeight="1">
      <c r="A192" s="121"/>
      <c r="B192" s="122"/>
      <c r="C192" s="128" t="s">
        <v>189</v>
      </c>
      <c r="D192" s="122" t="s">
        <v>127</v>
      </c>
      <c r="E192" s="122">
        <v>8.9</v>
      </c>
      <c r="F192" s="124"/>
      <c r="G192" s="124"/>
      <c r="H192" s="124"/>
      <c r="I192" s="124"/>
      <c r="J192" s="124"/>
      <c r="K192" s="125"/>
      <c r="L192" s="124"/>
      <c r="M192" s="124"/>
      <c r="N192" s="124"/>
      <c r="O192" s="124"/>
      <c r="P192" s="126"/>
    </row>
    <row r="193" spans="1:16" s="127" customFormat="1" ht="18" customHeight="1">
      <c r="A193" s="121"/>
      <c r="B193" s="122"/>
      <c r="C193" s="128" t="s">
        <v>158</v>
      </c>
      <c r="D193" s="122" t="s">
        <v>159</v>
      </c>
      <c r="E193" s="143">
        <v>105</v>
      </c>
      <c r="F193" s="124"/>
      <c r="G193" s="124"/>
      <c r="H193" s="124"/>
      <c r="I193" s="124"/>
      <c r="J193" s="124"/>
      <c r="K193" s="125"/>
      <c r="L193" s="124"/>
      <c r="M193" s="124"/>
      <c r="N193" s="124"/>
      <c r="O193" s="124"/>
      <c r="P193" s="126"/>
    </row>
    <row r="194" spans="1:16" s="127" customFormat="1" ht="18" customHeight="1">
      <c r="A194" s="121"/>
      <c r="B194" s="122"/>
      <c r="C194" s="128" t="s">
        <v>160</v>
      </c>
      <c r="D194" s="122" t="s">
        <v>127</v>
      </c>
      <c r="E194" s="122">
        <v>12.6</v>
      </c>
      <c r="F194" s="124"/>
      <c r="G194" s="124"/>
      <c r="H194" s="124"/>
      <c r="I194" s="124"/>
      <c r="J194" s="124"/>
      <c r="K194" s="125"/>
      <c r="L194" s="124"/>
      <c r="M194" s="124"/>
      <c r="N194" s="124"/>
      <c r="O194" s="124"/>
      <c r="P194" s="126"/>
    </row>
    <row r="195" spans="1:16" s="127" customFormat="1" ht="18" customHeight="1">
      <c r="A195" s="121"/>
      <c r="B195" s="122"/>
      <c r="C195" s="128" t="s">
        <v>153</v>
      </c>
      <c r="D195" s="122" t="s">
        <v>154</v>
      </c>
      <c r="E195" s="122">
        <v>3.8</v>
      </c>
      <c r="F195" s="124"/>
      <c r="G195" s="124"/>
      <c r="H195" s="124"/>
      <c r="I195" s="124"/>
      <c r="J195" s="124"/>
      <c r="K195" s="125"/>
      <c r="L195" s="124"/>
      <c r="M195" s="124"/>
      <c r="N195" s="124"/>
      <c r="O195" s="124"/>
      <c r="P195" s="126"/>
    </row>
    <row r="196" spans="1:16" s="127" customFormat="1" ht="18" customHeight="1">
      <c r="A196" s="121">
        <v>49</v>
      </c>
      <c r="B196" s="122" t="s">
        <v>1639</v>
      </c>
      <c r="C196" s="128" t="s">
        <v>1691</v>
      </c>
      <c r="D196" s="122" t="s">
        <v>163</v>
      </c>
      <c r="E196" s="154">
        <v>0.704</v>
      </c>
      <c r="F196" s="124"/>
      <c r="G196" s="124"/>
      <c r="H196" s="143"/>
      <c r="I196" s="124"/>
      <c r="J196" s="124"/>
      <c r="K196" s="125"/>
      <c r="L196" s="124"/>
      <c r="M196" s="124"/>
      <c r="N196" s="124"/>
      <c r="O196" s="124"/>
      <c r="P196" s="126"/>
    </row>
    <row r="197" spans="1:233" s="180" customFormat="1" ht="18" customHeight="1">
      <c r="A197" s="121">
        <v>50</v>
      </c>
      <c r="B197" s="143" t="s">
        <v>1678</v>
      </c>
      <c r="C197" s="179" t="s">
        <v>1692</v>
      </c>
      <c r="D197" s="143" t="s">
        <v>143</v>
      </c>
      <c r="E197" s="143">
        <v>6</v>
      </c>
      <c r="F197" s="154"/>
      <c r="G197" s="124"/>
      <c r="H197" s="124"/>
      <c r="I197" s="124"/>
      <c r="J197" s="124"/>
      <c r="K197" s="125"/>
      <c r="L197" s="124"/>
      <c r="M197" s="124"/>
      <c r="N197" s="124"/>
      <c r="O197" s="124"/>
      <c r="P197" s="126"/>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c r="BZ197" s="143"/>
      <c r="CA197" s="143"/>
      <c r="CB197" s="143"/>
      <c r="CC197" s="143"/>
      <c r="CD197" s="143"/>
      <c r="CE197" s="143"/>
      <c r="CF197" s="143"/>
      <c r="CG197" s="143"/>
      <c r="CH197" s="143"/>
      <c r="CI197" s="143"/>
      <c r="CJ197" s="143"/>
      <c r="CK197" s="143"/>
      <c r="CL197" s="143"/>
      <c r="CM197" s="143"/>
      <c r="CN197" s="143"/>
      <c r="CO197" s="143"/>
      <c r="CP197" s="143"/>
      <c r="CQ197" s="143"/>
      <c r="CR197" s="143"/>
      <c r="CS197" s="143"/>
      <c r="CT197" s="143"/>
      <c r="CU197" s="143"/>
      <c r="CV197" s="143"/>
      <c r="CW197" s="143"/>
      <c r="CX197" s="143"/>
      <c r="CY197" s="143"/>
      <c r="CZ197" s="143"/>
      <c r="DA197" s="143"/>
      <c r="DB197" s="143"/>
      <c r="DC197" s="143"/>
      <c r="DD197" s="143"/>
      <c r="DE197" s="143"/>
      <c r="DF197" s="143"/>
      <c r="DG197" s="143"/>
      <c r="DH197" s="143"/>
      <c r="DI197" s="143"/>
      <c r="DJ197" s="143"/>
      <c r="DK197" s="143"/>
      <c r="DL197" s="143"/>
      <c r="DM197" s="143"/>
      <c r="DN197" s="143"/>
      <c r="DO197" s="143"/>
      <c r="DP197" s="143"/>
      <c r="DQ197" s="143"/>
      <c r="DR197" s="143"/>
      <c r="DS197" s="143"/>
      <c r="DT197" s="143"/>
      <c r="DU197" s="143"/>
      <c r="DV197" s="143"/>
      <c r="DW197" s="143"/>
      <c r="DX197" s="143"/>
      <c r="DY197" s="143"/>
      <c r="DZ197" s="143"/>
      <c r="EA197" s="143"/>
      <c r="EB197" s="143"/>
      <c r="EC197" s="143"/>
      <c r="ED197" s="143"/>
      <c r="EE197" s="143"/>
      <c r="EF197" s="143"/>
      <c r="EG197" s="143"/>
      <c r="EH197" s="143"/>
      <c r="EI197" s="143"/>
      <c r="EJ197" s="143"/>
      <c r="EK197" s="143"/>
      <c r="EL197" s="143"/>
      <c r="EM197" s="143"/>
      <c r="EN197" s="143"/>
      <c r="EO197" s="143"/>
      <c r="EP197" s="143"/>
      <c r="EQ197" s="143"/>
      <c r="ER197" s="143"/>
      <c r="ES197" s="143"/>
      <c r="ET197" s="143"/>
      <c r="EU197" s="143"/>
      <c r="EV197" s="143"/>
      <c r="EW197" s="143"/>
      <c r="EX197" s="143"/>
      <c r="EY197" s="143"/>
      <c r="EZ197" s="143"/>
      <c r="FA197" s="143"/>
      <c r="FB197" s="143"/>
      <c r="FC197" s="143"/>
      <c r="FD197" s="143"/>
      <c r="FE197" s="143"/>
      <c r="FF197" s="143"/>
      <c r="FG197" s="143"/>
      <c r="FH197" s="143"/>
      <c r="FI197" s="143"/>
      <c r="FJ197" s="143"/>
      <c r="FK197" s="143"/>
      <c r="FL197" s="143"/>
      <c r="FM197" s="143"/>
      <c r="FN197" s="143"/>
      <c r="FO197" s="143"/>
      <c r="FP197" s="143"/>
      <c r="FQ197" s="143"/>
      <c r="FR197" s="143"/>
      <c r="FS197" s="143"/>
      <c r="FT197" s="143"/>
      <c r="FU197" s="143"/>
      <c r="FV197" s="143"/>
      <c r="FW197" s="143"/>
      <c r="FX197" s="143"/>
      <c r="FY197" s="143"/>
      <c r="FZ197" s="143"/>
      <c r="GA197" s="143"/>
      <c r="GB197" s="143"/>
      <c r="GC197" s="143"/>
      <c r="GD197" s="143"/>
      <c r="GE197" s="143"/>
      <c r="GF197" s="143"/>
      <c r="GG197" s="143"/>
      <c r="GH197" s="143"/>
      <c r="GI197" s="143"/>
      <c r="GJ197" s="143"/>
      <c r="GK197" s="143"/>
      <c r="GL197" s="143"/>
      <c r="GM197" s="143"/>
      <c r="GN197" s="143"/>
      <c r="GO197" s="143"/>
      <c r="GP197" s="143"/>
      <c r="GQ197" s="143"/>
      <c r="GR197" s="143"/>
      <c r="GS197" s="143"/>
      <c r="GT197" s="143"/>
      <c r="GU197" s="143"/>
      <c r="GV197" s="143"/>
      <c r="GW197" s="143"/>
      <c r="GX197" s="143"/>
      <c r="GY197" s="143"/>
      <c r="GZ197" s="143"/>
      <c r="HA197" s="143"/>
      <c r="HB197" s="143"/>
      <c r="HC197" s="143"/>
      <c r="HD197" s="143"/>
      <c r="HE197" s="143"/>
      <c r="HF197" s="143"/>
      <c r="HG197" s="143"/>
      <c r="HH197" s="143"/>
      <c r="HI197" s="143"/>
      <c r="HJ197" s="143"/>
      <c r="HK197" s="143"/>
      <c r="HL197" s="143"/>
      <c r="HM197" s="143"/>
      <c r="HN197" s="143"/>
      <c r="HO197" s="143"/>
      <c r="HP197" s="143"/>
      <c r="HQ197" s="143"/>
      <c r="HR197" s="143"/>
      <c r="HS197" s="143"/>
      <c r="HT197" s="143"/>
      <c r="HU197" s="143"/>
      <c r="HV197" s="143"/>
      <c r="HW197" s="143"/>
      <c r="HX197" s="143"/>
      <c r="HY197" s="143"/>
    </row>
    <row r="198" spans="1:16" s="127" customFormat="1" ht="18" customHeight="1">
      <c r="A198" s="121">
        <v>51</v>
      </c>
      <c r="B198" s="122" t="s">
        <v>1682</v>
      </c>
      <c r="C198" s="128" t="s">
        <v>1532</v>
      </c>
      <c r="D198" s="122"/>
      <c r="E198" s="122"/>
      <c r="F198" s="124"/>
      <c r="G198" s="124"/>
      <c r="H198" s="124"/>
      <c r="I198" s="124"/>
      <c r="J198" s="124"/>
      <c r="K198" s="125"/>
      <c r="L198" s="124"/>
      <c r="M198" s="124"/>
      <c r="N198" s="124"/>
      <c r="O198" s="124"/>
      <c r="P198" s="126"/>
    </row>
    <row r="199" spans="1:16" s="127" customFormat="1" ht="18" customHeight="1">
      <c r="A199" s="121"/>
      <c r="B199" s="122"/>
      <c r="C199" s="128" t="s">
        <v>1533</v>
      </c>
      <c r="D199" s="122" t="s">
        <v>159</v>
      </c>
      <c r="E199" s="122">
        <v>289.5</v>
      </c>
      <c r="F199" s="124"/>
      <c r="G199" s="124"/>
      <c r="H199" s="124"/>
      <c r="I199" s="124"/>
      <c r="J199" s="124"/>
      <c r="K199" s="125"/>
      <c r="L199" s="124"/>
      <c r="M199" s="124"/>
      <c r="N199" s="124"/>
      <c r="O199" s="124"/>
      <c r="P199" s="126"/>
    </row>
    <row r="200" spans="1:16" s="127" customFormat="1" ht="18" customHeight="1">
      <c r="A200" s="121"/>
      <c r="B200" s="122"/>
      <c r="C200" s="128" t="s">
        <v>1534</v>
      </c>
      <c r="D200" s="122" t="s">
        <v>127</v>
      </c>
      <c r="E200" s="143">
        <v>304</v>
      </c>
      <c r="F200" s="124"/>
      <c r="G200" s="124"/>
      <c r="H200" s="124"/>
      <c r="I200" s="124"/>
      <c r="J200" s="124"/>
      <c r="K200" s="125"/>
      <c r="L200" s="124"/>
      <c r="M200" s="124"/>
      <c r="N200" s="124"/>
      <c r="O200" s="124"/>
      <c r="P200" s="126"/>
    </row>
    <row r="201" spans="1:16" s="127" customFormat="1" ht="18" customHeight="1">
      <c r="A201" s="121"/>
      <c r="B201" s="122"/>
      <c r="C201" s="128" t="s">
        <v>181</v>
      </c>
      <c r="D201" s="122" t="s">
        <v>177</v>
      </c>
      <c r="E201" s="143">
        <v>1448</v>
      </c>
      <c r="F201" s="124"/>
      <c r="G201" s="124"/>
      <c r="H201" s="124"/>
      <c r="I201" s="124"/>
      <c r="J201" s="124"/>
      <c r="K201" s="125"/>
      <c r="L201" s="124"/>
      <c r="M201" s="124"/>
      <c r="N201" s="124"/>
      <c r="O201" s="124"/>
      <c r="P201" s="126"/>
    </row>
    <row r="202" spans="1:16" s="127" customFormat="1" ht="18" customHeight="1">
      <c r="A202" s="121"/>
      <c r="B202" s="122"/>
      <c r="C202" s="128" t="s">
        <v>182</v>
      </c>
      <c r="D202" s="122" t="s">
        <v>143</v>
      </c>
      <c r="E202" s="143">
        <v>1158</v>
      </c>
      <c r="F202" s="124"/>
      <c r="G202" s="124"/>
      <c r="H202" s="124"/>
      <c r="I202" s="124"/>
      <c r="J202" s="124"/>
      <c r="K202" s="125"/>
      <c r="L202" s="124"/>
      <c r="M202" s="124"/>
      <c r="N202" s="124"/>
      <c r="O202" s="124"/>
      <c r="P202" s="126"/>
    </row>
    <row r="203" spans="1:233" s="127" customFormat="1" ht="18" customHeight="1">
      <c r="A203" s="121">
        <v>52</v>
      </c>
      <c r="B203" s="143" t="s">
        <v>234</v>
      </c>
      <c r="C203" s="179" t="s">
        <v>782</v>
      </c>
      <c r="D203" s="122"/>
      <c r="E203" s="143"/>
      <c r="F203" s="124"/>
      <c r="G203" s="143"/>
      <c r="H203" s="124"/>
      <c r="I203" s="124"/>
      <c r="J203" s="124"/>
      <c r="K203" s="125"/>
      <c r="L203" s="124"/>
      <c r="M203" s="124"/>
      <c r="N203" s="124"/>
      <c r="O203" s="124"/>
      <c r="P203" s="126"/>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c r="BU203" s="143"/>
      <c r="BV203" s="143"/>
      <c r="BW203" s="143"/>
      <c r="BX203" s="143"/>
      <c r="BY203" s="143"/>
      <c r="BZ203" s="143"/>
      <c r="CA203" s="143"/>
      <c r="CB203" s="143"/>
      <c r="CC203" s="143"/>
      <c r="CD203" s="143"/>
      <c r="CE203" s="143"/>
      <c r="CF203" s="143"/>
      <c r="CG203" s="143"/>
      <c r="CH203" s="143"/>
      <c r="CI203" s="143"/>
      <c r="CJ203" s="143"/>
      <c r="CK203" s="143"/>
      <c r="CL203" s="143"/>
      <c r="CM203" s="143"/>
      <c r="CN203" s="143"/>
      <c r="CO203" s="143"/>
      <c r="CP203" s="143"/>
      <c r="CQ203" s="143"/>
      <c r="CR203" s="143"/>
      <c r="CS203" s="143"/>
      <c r="CT203" s="143"/>
      <c r="CU203" s="143"/>
      <c r="CV203" s="143"/>
      <c r="CW203" s="143"/>
      <c r="CX203" s="143"/>
      <c r="CY203" s="143"/>
      <c r="CZ203" s="143"/>
      <c r="DA203" s="143"/>
      <c r="DB203" s="143"/>
      <c r="DC203" s="143"/>
      <c r="DD203" s="143"/>
      <c r="DE203" s="143"/>
      <c r="DF203" s="143"/>
      <c r="DG203" s="143"/>
      <c r="DH203" s="143"/>
      <c r="DI203" s="143"/>
      <c r="DJ203" s="143"/>
      <c r="DK203" s="143"/>
      <c r="DL203" s="143"/>
      <c r="DM203" s="143"/>
      <c r="DN203" s="143"/>
      <c r="DO203" s="143"/>
      <c r="DP203" s="143"/>
      <c r="DQ203" s="143"/>
      <c r="DR203" s="143"/>
      <c r="DS203" s="143"/>
      <c r="DT203" s="143"/>
      <c r="DU203" s="143"/>
      <c r="DV203" s="143"/>
      <c r="DW203" s="143"/>
      <c r="DX203" s="143"/>
      <c r="DY203" s="143"/>
      <c r="DZ203" s="143"/>
      <c r="EA203" s="143"/>
      <c r="EB203" s="143"/>
      <c r="EC203" s="143"/>
      <c r="ED203" s="143"/>
      <c r="EE203" s="143"/>
      <c r="EF203" s="143"/>
      <c r="EG203" s="143"/>
      <c r="EH203" s="143"/>
      <c r="EI203" s="143"/>
      <c r="EJ203" s="143"/>
      <c r="EK203" s="143"/>
      <c r="EL203" s="143"/>
      <c r="EM203" s="143"/>
      <c r="EN203" s="143"/>
      <c r="EO203" s="143"/>
      <c r="EP203" s="143"/>
      <c r="EQ203" s="143"/>
      <c r="ER203" s="143"/>
      <c r="ES203" s="143"/>
      <c r="ET203" s="143"/>
      <c r="EU203" s="143"/>
      <c r="EV203" s="143"/>
      <c r="EW203" s="143"/>
      <c r="EX203" s="143"/>
      <c r="EY203" s="143"/>
      <c r="EZ203" s="143"/>
      <c r="FA203" s="143"/>
      <c r="FB203" s="143"/>
      <c r="FC203" s="143"/>
      <c r="FD203" s="143"/>
      <c r="FE203" s="143"/>
      <c r="FF203" s="143"/>
      <c r="FG203" s="143"/>
      <c r="FH203" s="143"/>
      <c r="FI203" s="143"/>
      <c r="FJ203" s="143"/>
      <c r="FK203" s="143"/>
      <c r="FL203" s="143"/>
      <c r="FM203" s="143"/>
      <c r="FN203" s="143"/>
      <c r="FO203" s="143"/>
      <c r="FP203" s="143"/>
      <c r="FQ203" s="143"/>
      <c r="FR203" s="143"/>
      <c r="FS203" s="143"/>
      <c r="FT203" s="143"/>
      <c r="FU203" s="143"/>
      <c r="FV203" s="143"/>
      <c r="FW203" s="143"/>
      <c r="FX203" s="143"/>
      <c r="FY203" s="143"/>
      <c r="FZ203" s="143"/>
      <c r="GA203" s="143"/>
      <c r="GB203" s="143"/>
      <c r="GC203" s="143"/>
      <c r="GD203" s="143"/>
      <c r="GE203" s="143"/>
      <c r="GF203" s="143"/>
      <c r="GG203" s="143"/>
      <c r="GH203" s="143"/>
      <c r="GI203" s="143"/>
      <c r="GJ203" s="143"/>
      <c r="GK203" s="143"/>
      <c r="GL203" s="143"/>
      <c r="GM203" s="143"/>
      <c r="GN203" s="143"/>
      <c r="GO203" s="143"/>
      <c r="GP203" s="143"/>
      <c r="GQ203" s="143"/>
      <c r="GR203" s="143"/>
      <c r="GS203" s="143"/>
      <c r="GT203" s="143"/>
      <c r="GU203" s="143"/>
      <c r="GV203" s="143"/>
      <c r="GW203" s="143"/>
      <c r="GX203" s="143"/>
      <c r="GY203" s="143"/>
      <c r="GZ203" s="143"/>
      <c r="HA203" s="143"/>
      <c r="HB203" s="143"/>
      <c r="HC203" s="143"/>
      <c r="HD203" s="143"/>
      <c r="HE203" s="143"/>
      <c r="HF203" s="143"/>
      <c r="HG203" s="143"/>
      <c r="HH203" s="143"/>
      <c r="HI203" s="143"/>
      <c r="HJ203" s="143"/>
      <c r="HK203" s="143"/>
      <c r="HL203" s="143"/>
      <c r="HM203" s="143"/>
      <c r="HN203" s="143"/>
      <c r="HO203" s="143"/>
      <c r="HP203" s="143"/>
      <c r="HQ203" s="143"/>
      <c r="HR203" s="143"/>
      <c r="HS203" s="143"/>
      <c r="HT203" s="143"/>
      <c r="HU203" s="143"/>
      <c r="HV203" s="143"/>
      <c r="HW203" s="143"/>
      <c r="HX203" s="143"/>
      <c r="HY203" s="143"/>
    </row>
    <row r="204" spans="1:233" s="127" customFormat="1" ht="18" customHeight="1">
      <c r="A204" s="121"/>
      <c r="B204" s="143"/>
      <c r="C204" s="179" t="s">
        <v>1723</v>
      </c>
      <c r="D204" s="122" t="s">
        <v>135</v>
      </c>
      <c r="E204" s="143">
        <v>21</v>
      </c>
      <c r="F204" s="124"/>
      <c r="G204" s="124"/>
      <c r="H204" s="124"/>
      <c r="I204" s="124"/>
      <c r="J204" s="124"/>
      <c r="K204" s="125"/>
      <c r="L204" s="124"/>
      <c r="M204" s="124"/>
      <c r="N204" s="124"/>
      <c r="O204" s="124"/>
      <c r="P204" s="126"/>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c r="BU204" s="143"/>
      <c r="BV204" s="143"/>
      <c r="BW204" s="143"/>
      <c r="BX204" s="143"/>
      <c r="BY204" s="143"/>
      <c r="BZ204" s="143"/>
      <c r="CA204" s="143"/>
      <c r="CB204" s="143"/>
      <c r="CC204" s="143"/>
      <c r="CD204" s="143"/>
      <c r="CE204" s="143"/>
      <c r="CF204" s="143"/>
      <c r="CG204" s="143"/>
      <c r="CH204" s="143"/>
      <c r="CI204" s="143"/>
      <c r="CJ204" s="143"/>
      <c r="CK204" s="143"/>
      <c r="CL204" s="143"/>
      <c r="CM204" s="143"/>
      <c r="CN204" s="143"/>
      <c r="CO204" s="143"/>
      <c r="CP204" s="143"/>
      <c r="CQ204" s="143"/>
      <c r="CR204" s="143"/>
      <c r="CS204" s="143"/>
      <c r="CT204" s="143"/>
      <c r="CU204" s="143"/>
      <c r="CV204" s="143"/>
      <c r="CW204" s="143"/>
      <c r="CX204" s="143"/>
      <c r="CY204" s="143"/>
      <c r="CZ204" s="143"/>
      <c r="DA204" s="143"/>
      <c r="DB204" s="143"/>
      <c r="DC204" s="143"/>
      <c r="DD204" s="143"/>
      <c r="DE204" s="143"/>
      <c r="DF204" s="143"/>
      <c r="DG204" s="143"/>
      <c r="DH204" s="143"/>
      <c r="DI204" s="143"/>
      <c r="DJ204" s="143"/>
      <c r="DK204" s="143"/>
      <c r="DL204" s="143"/>
      <c r="DM204" s="143"/>
      <c r="DN204" s="143"/>
      <c r="DO204" s="143"/>
      <c r="DP204" s="143"/>
      <c r="DQ204" s="143"/>
      <c r="DR204" s="143"/>
      <c r="DS204" s="143"/>
      <c r="DT204" s="143"/>
      <c r="DU204" s="143"/>
      <c r="DV204" s="143"/>
      <c r="DW204" s="143"/>
      <c r="DX204" s="143"/>
      <c r="DY204" s="143"/>
      <c r="DZ204" s="143"/>
      <c r="EA204" s="143"/>
      <c r="EB204" s="143"/>
      <c r="EC204" s="143"/>
      <c r="ED204" s="143"/>
      <c r="EE204" s="143"/>
      <c r="EF204" s="143"/>
      <c r="EG204" s="143"/>
      <c r="EH204" s="143"/>
      <c r="EI204" s="143"/>
      <c r="EJ204" s="143"/>
      <c r="EK204" s="143"/>
      <c r="EL204" s="143"/>
      <c r="EM204" s="143"/>
      <c r="EN204" s="143"/>
      <c r="EO204" s="143"/>
      <c r="EP204" s="143"/>
      <c r="EQ204" s="143"/>
      <c r="ER204" s="143"/>
      <c r="ES204" s="143"/>
      <c r="ET204" s="143"/>
      <c r="EU204" s="143"/>
      <c r="EV204" s="143"/>
      <c r="EW204" s="143"/>
      <c r="EX204" s="143"/>
      <c r="EY204" s="143"/>
      <c r="EZ204" s="143"/>
      <c r="FA204" s="143"/>
      <c r="FB204" s="143"/>
      <c r="FC204" s="143"/>
      <c r="FD204" s="143"/>
      <c r="FE204" s="143"/>
      <c r="FF204" s="143"/>
      <c r="FG204" s="143"/>
      <c r="FH204" s="143"/>
      <c r="FI204" s="143"/>
      <c r="FJ204" s="143"/>
      <c r="FK204" s="143"/>
      <c r="FL204" s="143"/>
      <c r="FM204" s="143"/>
      <c r="FN204" s="143"/>
      <c r="FO204" s="143"/>
      <c r="FP204" s="143"/>
      <c r="FQ204" s="143"/>
      <c r="FR204" s="143"/>
      <c r="FS204" s="143"/>
      <c r="FT204" s="143"/>
      <c r="FU204" s="143"/>
      <c r="FV204" s="143"/>
      <c r="FW204" s="143"/>
      <c r="FX204" s="143"/>
      <c r="FY204" s="143"/>
      <c r="FZ204" s="143"/>
      <c r="GA204" s="143"/>
      <c r="GB204" s="143"/>
      <c r="GC204" s="143"/>
      <c r="GD204" s="143"/>
      <c r="GE204" s="143"/>
      <c r="GF204" s="143"/>
      <c r="GG204" s="143"/>
      <c r="GH204" s="143"/>
      <c r="GI204" s="143"/>
      <c r="GJ204" s="143"/>
      <c r="GK204" s="143"/>
      <c r="GL204" s="143"/>
      <c r="GM204" s="143"/>
      <c r="GN204" s="143"/>
      <c r="GO204" s="143"/>
      <c r="GP204" s="143"/>
      <c r="GQ204" s="143"/>
      <c r="GR204" s="143"/>
      <c r="GS204" s="143"/>
      <c r="GT204" s="143"/>
      <c r="GU204" s="143"/>
      <c r="GV204" s="143"/>
      <c r="GW204" s="143"/>
      <c r="GX204" s="143"/>
      <c r="GY204" s="143"/>
      <c r="GZ204" s="143"/>
      <c r="HA204" s="143"/>
      <c r="HB204" s="143"/>
      <c r="HC204" s="143"/>
      <c r="HD204" s="143"/>
      <c r="HE204" s="143"/>
      <c r="HF204" s="143"/>
      <c r="HG204" s="143"/>
      <c r="HH204" s="143"/>
      <c r="HI204" s="143"/>
      <c r="HJ204" s="143"/>
      <c r="HK204" s="143"/>
      <c r="HL204" s="143"/>
      <c r="HM204" s="143"/>
      <c r="HN204" s="143"/>
      <c r="HO204" s="143"/>
      <c r="HP204" s="143"/>
      <c r="HQ204" s="143"/>
      <c r="HR204" s="143"/>
      <c r="HS204" s="143"/>
      <c r="HT204" s="143"/>
      <c r="HU204" s="143"/>
      <c r="HV204" s="143"/>
      <c r="HW204" s="143"/>
      <c r="HX204" s="143"/>
      <c r="HY204" s="143"/>
    </row>
    <row r="205" spans="1:16" s="127" customFormat="1" ht="18" customHeight="1">
      <c r="A205" s="121"/>
      <c r="B205" s="122"/>
      <c r="C205" s="128" t="s">
        <v>189</v>
      </c>
      <c r="D205" s="122" t="s">
        <v>135</v>
      </c>
      <c r="E205" s="122">
        <v>22.05</v>
      </c>
      <c r="F205" s="124"/>
      <c r="G205" s="124"/>
      <c r="H205" s="124"/>
      <c r="I205" s="124"/>
      <c r="J205" s="124"/>
      <c r="K205" s="125"/>
      <c r="L205" s="124"/>
      <c r="M205" s="124"/>
      <c r="N205" s="124"/>
      <c r="O205" s="124"/>
      <c r="P205" s="126"/>
    </row>
    <row r="206" spans="1:16" s="127" customFormat="1" ht="18" customHeight="1">
      <c r="A206" s="121"/>
      <c r="B206" s="122"/>
      <c r="C206" s="128" t="s">
        <v>158</v>
      </c>
      <c r="D206" s="122" t="s">
        <v>159</v>
      </c>
      <c r="E206" s="122">
        <v>102.6</v>
      </c>
      <c r="F206" s="124"/>
      <c r="G206" s="124"/>
      <c r="H206" s="124"/>
      <c r="I206" s="124"/>
      <c r="J206" s="124"/>
      <c r="K206" s="125"/>
      <c r="L206" s="124"/>
      <c r="M206" s="124"/>
      <c r="N206" s="124"/>
      <c r="O206" s="124"/>
      <c r="P206" s="126"/>
    </row>
    <row r="207" spans="1:16" s="127" customFormat="1" ht="18" customHeight="1">
      <c r="A207" s="121"/>
      <c r="B207" s="122"/>
      <c r="C207" s="128" t="s">
        <v>160</v>
      </c>
      <c r="D207" s="122" t="s">
        <v>127</v>
      </c>
      <c r="E207" s="122">
        <v>21</v>
      </c>
      <c r="F207" s="124"/>
      <c r="G207" s="124"/>
      <c r="H207" s="124"/>
      <c r="I207" s="124"/>
      <c r="J207" s="124"/>
      <c r="K207" s="125"/>
      <c r="L207" s="124"/>
      <c r="M207" s="124"/>
      <c r="N207" s="124"/>
      <c r="O207" s="124"/>
      <c r="P207" s="126"/>
    </row>
    <row r="208" spans="1:16" s="127" customFormat="1" ht="18" customHeight="1">
      <c r="A208" s="121"/>
      <c r="B208" s="122"/>
      <c r="C208" s="128" t="s">
        <v>153</v>
      </c>
      <c r="D208" s="122" t="s">
        <v>154</v>
      </c>
      <c r="E208" s="122">
        <v>8.4</v>
      </c>
      <c r="F208" s="124"/>
      <c r="G208" s="124"/>
      <c r="H208" s="124"/>
      <c r="I208" s="124"/>
      <c r="J208" s="124"/>
      <c r="K208" s="125"/>
      <c r="L208" s="124"/>
      <c r="M208" s="124"/>
      <c r="N208" s="124"/>
      <c r="O208" s="124"/>
      <c r="P208" s="126"/>
    </row>
    <row r="209" spans="1:233" s="127" customFormat="1" ht="18" customHeight="1" thickBot="1">
      <c r="A209" s="121">
        <v>53</v>
      </c>
      <c r="B209" s="143" t="s">
        <v>187</v>
      </c>
      <c r="C209" s="179" t="s">
        <v>783</v>
      </c>
      <c r="D209" s="143" t="s">
        <v>163</v>
      </c>
      <c r="E209" s="154">
        <v>0.961</v>
      </c>
      <c r="F209" s="124"/>
      <c r="G209" s="124"/>
      <c r="H209" s="143"/>
      <c r="I209" s="124"/>
      <c r="J209" s="124"/>
      <c r="K209" s="125"/>
      <c r="L209" s="124"/>
      <c r="M209" s="124"/>
      <c r="N209" s="124"/>
      <c r="O209" s="124"/>
      <c r="P209" s="126"/>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c r="BU209" s="143"/>
      <c r="BV209" s="143"/>
      <c r="BW209" s="143"/>
      <c r="BX209" s="143"/>
      <c r="BY209" s="143"/>
      <c r="BZ209" s="143"/>
      <c r="CA209" s="143"/>
      <c r="CB209" s="143"/>
      <c r="CC209" s="143"/>
      <c r="CD209" s="143"/>
      <c r="CE209" s="143"/>
      <c r="CF209" s="143"/>
      <c r="CG209" s="143"/>
      <c r="CH209" s="143"/>
      <c r="CI209" s="143"/>
      <c r="CJ209" s="143"/>
      <c r="CK209" s="143"/>
      <c r="CL209" s="143"/>
      <c r="CM209" s="143"/>
      <c r="CN209" s="143"/>
      <c r="CO209" s="143"/>
      <c r="CP209" s="143"/>
      <c r="CQ209" s="143"/>
      <c r="CR209" s="143"/>
      <c r="CS209" s="143"/>
      <c r="CT209" s="143"/>
      <c r="CU209" s="143"/>
      <c r="CV209" s="143"/>
      <c r="CW209" s="143"/>
      <c r="CX209" s="143"/>
      <c r="CY209" s="143"/>
      <c r="CZ209" s="143"/>
      <c r="DA209" s="143"/>
      <c r="DB209" s="143"/>
      <c r="DC209" s="143"/>
      <c r="DD209" s="143"/>
      <c r="DE209" s="143"/>
      <c r="DF209" s="143"/>
      <c r="DG209" s="143"/>
      <c r="DH209" s="143"/>
      <c r="DI209" s="143"/>
      <c r="DJ209" s="143"/>
      <c r="DK209" s="143"/>
      <c r="DL209" s="143"/>
      <c r="DM209" s="143"/>
      <c r="DN209" s="143"/>
      <c r="DO209" s="143"/>
      <c r="DP209" s="143"/>
      <c r="DQ209" s="143"/>
      <c r="DR209" s="143"/>
      <c r="DS209" s="143"/>
      <c r="DT209" s="143"/>
      <c r="DU209" s="143"/>
      <c r="DV209" s="143"/>
      <c r="DW209" s="143"/>
      <c r="DX209" s="143"/>
      <c r="DY209" s="143"/>
      <c r="DZ209" s="143"/>
      <c r="EA209" s="143"/>
      <c r="EB209" s="143"/>
      <c r="EC209" s="143"/>
      <c r="ED209" s="143"/>
      <c r="EE209" s="143"/>
      <c r="EF209" s="143"/>
      <c r="EG209" s="143"/>
      <c r="EH209" s="143"/>
      <c r="EI209" s="143"/>
      <c r="EJ209" s="143"/>
      <c r="EK209" s="143"/>
      <c r="EL209" s="143"/>
      <c r="EM209" s="143"/>
      <c r="EN209" s="143"/>
      <c r="EO209" s="143"/>
      <c r="EP209" s="143"/>
      <c r="EQ209" s="143"/>
      <c r="ER209" s="143"/>
      <c r="ES209" s="143"/>
      <c r="ET209" s="143"/>
      <c r="EU209" s="143"/>
      <c r="EV209" s="143"/>
      <c r="EW209" s="143"/>
      <c r="EX209" s="143"/>
      <c r="EY209" s="143"/>
      <c r="EZ209" s="143"/>
      <c r="FA209" s="143"/>
      <c r="FB209" s="143"/>
      <c r="FC209" s="143"/>
      <c r="FD209" s="143"/>
      <c r="FE209" s="143"/>
      <c r="FF209" s="143"/>
      <c r="FG209" s="143"/>
      <c r="FH209" s="143"/>
      <c r="FI209" s="143"/>
      <c r="FJ209" s="143"/>
      <c r="FK209" s="143"/>
      <c r="FL209" s="143"/>
      <c r="FM209" s="143"/>
      <c r="FN209" s="143"/>
      <c r="FO209" s="143"/>
      <c r="FP209" s="143"/>
      <c r="FQ209" s="143"/>
      <c r="FR209" s="143"/>
      <c r="FS209" s="143"/>
      <c r="FT209" s="143"/>
      <c r="FU209" s="143"/>
      <c r="FV209" s="143"/>
      <c r="FW209" s="143"/>
      <c r="FX209" s="143"/>
      <c r="FY209" s="143"/>
      <c r="FZ209" s="143"/>
      <c r="GA209" s="143"/>
      <c r="GB209" s="143"/>
      <c r="GC209" s="143"/>
      <c r="GD209" s="143"/>
      <c r="GE209" s="143"/>
      <c r="GF209" s="143"/>
      <c r="GG209" s="143"/>
      <c r="GH209" s="143"/>
      <c r="GI209" s="143"/>
      <c r="GJ209" s="143"/>
      <c r="GK209" s="143"/>
      <c r="GL209" s="143"/>
      <c r="GM209" s="143"/>
      <c r="GN209" s="143"/>
      <c r="GO209" s="143"/>
      <c r="GP209" s="143"/>
      <c r="GQ209" s="143"/>
      <c r="GR209" s="143"/>
      <c r="GS209" s="143"/>
      <c r="GT209" s="143"/>
      <c r="GU209" s="143"/>
      <c r="GV209" s="143"/>
      <c r="GW209" s="143"/>
      <c r="GX209" s="143"/>
      <c r="GY209" s="143"/>
      <c r="GZ209" s="143"/>
      <c r="HA209" s="143"/>
      <c r="HB209" s="143"/>
      <c r="HC209" s="143"/>
      <c r="HD209" s="143"/>
      <c r="HE209" s="143"/>
      <c r="HF209" s="143"/>
      <c r="HG209" s="143"/>
      <c r="HH209" s="143"/>
      <c r="HI209" s="143"/>
      <c r="HJ209" s="143"/>
      <c r="HK209" s="143"/>
      <c r="HL209" s="143"/>
      <c r="HM209" s="143"/>
      <c r="HN209" s="143"/>
      <c r="HO209" s="143"/>
      <c r="HP209" s="143"/>
      <c r="HQ209" s="143"/>
      <c r="HR209" s="143"/>
      <c r="HS209" s="143"/>
      <c r="HT209" s="143"/>
      <c r="HU209" s="143"/>
      <c r="HV209" s="143"/>
      <c r="HW209" s="143"/>
      <c r="HX209" s="143"/>
      <c r="HY209" s="143"/>
    </row>
    <row r="210" spans="1:16" s="105" customFormat="1" ht="18" customHeight="1" thickBot="1">
      <c r="A210" s="129"/>
      <c r="B210" s="729" t="s">
        <v>145</v>
      </c>
      <c r="C210" s="729"/>
      <c r="D210" s="131" t="s">
        <v>142</v>
      </c>
      <c r="E210" s="132"/>
      <c r="F210" s="133"/>
      <c r="G210" s="133"/>
      <c r="H210" s="133"/>
      <c r="I210" s="133"/>
      <c r="J210" s="133"/>
      <c r="K210" s="133"/>
      <c r="L210" s="134">
        <f>SUM(L88:L209)</f>
        <v>0</v>
      </c>
      <c r="M210" s="134">
        <f>SUM(M88:M209)</f>
        <v>0</v>
      </c>
      <c r="N210" s="134">
        <f>SUM(N88:N209)</f>
        <v>0</v>
      </c>
      <c r="O210" s="133">
        <f>SUM(O88:O209)</f>
        <v>0</v>
      </c>
      <c r="P210" s="135">
        <f>SUM(M210:O210)</f>
        <v>0</v>
      </c>
    </row>
    <row r="211" spans="1:16" s="105" customFormat="1" ht="18" customHeight="1" thickBot="1">
      <c r="A211" s="144"/>
      <c r="B211" s="145"/>
      <c r="C211" s="145" t="s">
        <v>146</v>
      </c>
      <c r="D211" s="146" t="s">
        <v>147</v>
      </c>
      <c r="E211" s="147"/>
      <c r="F211" s="145"/>
      <c r="G211" s="145"/>
      <c r="H211" s="145"/>
      <c r="I211" s="145"/>
      <c r="J211" s="145"/>
      <c r="K211" s="145"/>
      <c r="L211" s="122"/>
      <c r="M211" s="136"/>
      <c r="N211" s="136">
        <f>ROUND(N210*0.05,2)</f>
        <v>0</v>
      </c>
      <c r="O211" s="136"/>
      <c r="P211" s="148">
        <f>SUM(N211:O211)</f>
        <v>0</v>
      </c>
    </row>
    <row r="212" spans="1:16" s="105" customFormat="1" ht="18" customHeight="1" thickBot="1">
      <c r="A212" s="149"/>
      <c r="B212" s="150"/>
      <c r="C212" s="130" t="s">
        <v>141</v>
      </c>
      <c r="D212" s="151" t="s">
        <v>142</v>
      </c>
      <c r="E212" s="152"/>
      <c r="F212" s="150"/>
      <c r="G212" s="150"/>
      <c r="H212" s="150"/>
      <c r="I212" s="150"/>
      <c r="J212" s="150"/>
      <c r="K212" s="150"/>
      <c r="L212" s="134">
        <f>SUM(L210)</f>
        <v>0</v>
      </c>
      <c r="M212" s="134">
        <f>SUM(M210)</f>
        <v>0</v>
      </c>
      <c r="N212" s="134">
        <f>SUM(N210:N211)</f>
        <v>0</v>
      </c>
      <c r="O212" s="133">
        <f>SUM(O210)</f>
        <v>0</v>
      </c>
      <c r="P212" s="135">
        <f>P210+P211</f>
        <v>0</v>
      </c>
    </row>
    <row r="213" spans="1:16" s="163" customFormat="1" ht="18" customHeight="1">
      <c r="A213" s="157"/>
      <c r="B213" s="158"/>
      <c r="C213" s="159" t="s">
        <v>1724</v>
      </c>
      <c r="D213" s="158"/>
      <c r="E213" s="158"/>
      <c r="F213" s="160"/>
      <c r="G213" s="160"/>
      <c r="H213" s="160"/>
      <c r="I213" s="160"/>
      <c r="J213" s="160"/>
      <c r="K213" s="161"/>
      <c r="L213" s="160"/>
      <c r="M213" s="160"/>
      <c r="N213" s="160"/>
      <c r="O213" s="160"/>
      <c r="P213" s="162"/>
    </row>
    <row r="214" spans="1:16" s="127" customFormat="1" ht="18" customHeight="1">
      <c r="A214" s="121">
        <v>54</v>
      </c>
      <c r="B214" s="122" t="s">
        <v>198</v>
      </c>
      <c r="C214" s="128" t="s">
        <v>199</v>
      </c>
      <c r="D214" s="122" t="s">
        <v>163</v>
      </c>
      <c r="E214" s="154">
        <v>19.549</v>
      </c>
      <c r="F214" s="124"/>
      <c r="G214" s="124"/>
      <c r="H214" s="124"/>
      <c r="I214" s="124"/>
      <c r="J214" s="124"/>
      <c r="K214" s="125"/>
      <c r="L214" s="124"/>
      <c r="M214" s="124"/>
      <c r="N214" s="124"/>
      <c r="O214" s="124"/>
      <c r="P214" s="126"/>
    </row>
    <row r="215" spans="1:16" s="127" customFormat="1" ht="17.25" customHeight="1">
      <c r="A215" s="121"/>
      <c r="B215" s="122"/>
      <c r="C215" s="128" t="s">
        <v>2378</v>
      </c>
      <c r="D215" s="122" t="s">
        <v>127</v>
      </c>
      <c r="E215" s="124">
        <v>21.5</v>
      </c>
      <c r="F215" s="124"/>
      <c r="G215" s="124"/>
      <c r="H215" s="124"/>
      <c r="I215" s="124"/>
      <c r="J215" s="124"/>
      <c r="K215" s="125"/>
      <c r="L215" s="124"/>
      <c r="M215" s="124"/>
      <c r="N215" s="124"/>
      <c r="O215" s="124"/>
      <c r="P215" s="126"/>
    </row>
    <row r="216" spans="1:16" s="127" customFormat="1" ht="17.25" customHeight="1">
      <c r="A216" s="121"/>
      <c r="B216" s="122"/>
      <c r="C216" s="128" t="s">
        <v>2379</v>
      </c>
      <c r="D216" s="122" t="s">
        <v>206</v>
      </c>
      <c r="E216" s="122">
        <v>1</v>
      </c>
      <c r="F216" s="124"/>
      <c r="G216" s="124"/>
      <c r="H216" s="124"/>
      <c r="I216" s="124"/>
      <c r="J216" s="124"/>
      <c r="K216" s="125"/>
      <c r="L216" s="124"/>
      <c r="M216" s="124"/>
      <c r="N216" s="124"/>
      <c r="O216" s="124"/>
      <c r="P216" s="126"/>
    </row>
    <row r="217" spans="1:16" s="127" customFormat="1" ht="17.25" customHeight="1">
      <c r="A217" s="121"/>
      <c r="B217" s="122"/>
      <c r="C217" s="128" t="s">
        <v>1536</v>
      </c>
      <c r="D217" s="122" t="s">
        <v>143</v>
      </c>
      <c r="E217" s="122">
        <v>92</v>
      </c>
      <c r="F217" s="124"/>
      <c r="G217" s="124"/>
      <c r="H217" s="124"/>
      <c r="I217" s="160"/>
      <c r="J217" s="124"/>
      <c r="K217" s="125"/>
      <c r="L217" s="124"/>
      <c r="M217" s="124"/>
      <c r="N217" s="124"/>
      <c r="O217" s="124"/>
      <c r="P217" s="126"/>
    </row>
    <row r="218" spans="1:16" s="127" customFormat="1" ht="18" customHeight="1">
      <c r="A218" s="137">
        <v>55</v>
      </c>
      <c r="B218" s="138" t="s">
        <v>201</v>
      </c>
      <c r="C218" s="139" t="s">
        <v>1687</v>
      </c>
      <c r="D218" s="138" t="s">
        <v>159</v>
      </c>
      <c r="E218" s="153">
        <v>350</v>
      </c>
      <c r="F218" s="140"/>
      <c r="G218" s="140"/>
      <c r="H218" s="140"/>
      <c r="I218" s="140"/>
      <c r="J218" s="140"/>
      <c r="K218" s="141"/>
      <c r="L218" s="140"/>
      <c r="M218" s="140"/>
      <c r="N218" s="140"/>
      <c r="O218" s="140"/>
      <c r="P218" s="142"/>
    </row>
    <row r="219" spans="1:16" s="127" customFormat="1" ht="18" customHeight="1">
      <c r="A219" s="121"/>
      <c r="B219" s="122"/>
      <c r="C219" s="128" t="s">
        <v>1711</v>
      </c>
      <c r="D219" s="122" t="s">
        <v>177</v>
      </c>
      <c r="E219" s="122">
        <v>87.5</v>
      </c>
      <c r="F219" s="124"/>
      <c r="G219" s="124"/>
      <c r="H219" s="124"/>
      <c r="I219" s="124"/>
      <c r="J219" s="124"/>
      <c r="K219" s="125"/>
      <c r="L219" s="124"/>
      <c r="M219" s="124"/>
      <c r="N219" s="124"/>
      <c r="O219" s="124"/>
      <c r="P219" s="126"/>
    </row>
    <row r="220" spans="1:16" s="127" customFormat="1" ht="18" customHeight="1">
      <c r="A220" s="121">
        <v>56</v>
      </c>
      <c r="B220" s="122" t="s">
        <v>1688</v>
      </c>
      <c r="C220" s="128" t="s">
        <v>1712</v>
      </c>
      <c r="D220" s="122" t="s">
        <v>159</v>
      </c>
      <c r="E220" s="122">
        <v>71.5</v>
      </c>
      <c r="F220" s="124"/>
      <c r="G220" s="124"/>
      <c r="H220" s="124"/>
      <c r="I220" s="124"/>
      <c r="J220" s="124"/>
      <c r="K220" s="125"/>
      <c r="L220" s="124"/>
      <c r="M220" s="124"/>
      <c r="N220" s="124"/>
      <c r="O220" s="124"/>
      <c r="P220" s="126"/>
    </row>
    <row r="221" spans="1:16" s="127" customFormat="1" ht="18" customHeight="1">
      <c r="A221" s="121"/>
      <c r="B221" s="122"/>
      <c r="C221" s="128" t="s">
        <v>1689</v>
      </c>
      <c r="D221" s="122" t="s">
        <v>127</v>
      </c>
      <c r="E221" s="122">
        <v>85.8</v>
      </c>
      <c r="F221" s="124"/>
      <c r="G221" s="124"/>
      <c r="H221" s="124"/>
      <c r="I221" s="124"/>
      <c r="J221" s="124"/>
      <c r="K221" s="125"/>
      <c r="L221" s="124"/>
      <c r="M221" s="124"/>
      <c r="N221" s="124"/>
      <c r="O221" s="124"/>
      <c r="P221" s="126"/>
    </row>
    <row r="222" spans="1:16" s="127" customFormat="1" ht="18" customHeight="1">
      <c r="A222" s="121"/>
      <c r="B222" s="122"/>
      <c r="C222" s="128" t="s">
        <v>174</v>
      </c>
      <c r="D222" s="122" t="s">
        <v>135</v>
      </c>
      <c r="E222" s="122">
        <v>2.6</v>
      </c>
      <c r="F222" s="124"/>
      <c r="G222" s="124"/>
      <c r="H222" s="124"/>
      <c r="I222" s="124"/>
      <c r="J222" s="124"/>
      <c r="K222" s="125"/>
      <c r="L222" s="124"/>
      <c r="M222" s="124"/>
      <c r="N222" s="124"/>
      <c r="O222" s="124"/>
      <c r="P222" s="126"/>
    </row>
    <row r="223" spans="1:16" s="127" customFormat="1" ht="18" customHeight="1">
      <c r="A223" s="121">
        <v>57</v>
      </c>
      <c r="B223" s="122" t="s">
        <v>1693</v>
      </c>
      <c r="C223" s="128" t="s">
        <v>1694</v>
      </c>
      <c r="D223" s="122"/>
      <c r="E223" s="122"/>
      <c r="F223" s="124"/>
      <c r="G223" s="124"/>
      <c r="H223" s="124"/>
      <c r="I223" s="124"/>
      <c r="J223" s="124"/>
      <c r="K223" s="125"/>
      <c r="L223" s="124"/>
      <c r="M223" s="124"/>
      <c r="N223" s="124"/>
      <c r="O223" s="124"/>
      <c r="P223" s="126"/>
    </row>
    <row r="224" spans="1:16" s="127" customFormat="1" ht="18" customHeight="1">
      <c r="A224" s="121"/>
      <c r="B224" s="122"/>
      <c r="C224" s="128" t="s">
        <v>169</v>
      </c>
      <c r="D224" s="122" t="s">
        <v>135</v>
      </c>
      <c r="E224" s="143">
        <v>77</v>
      </c>
      <c r="F224" s="124"/>
      <c r="G224" s="124"/>
      <c r="H224" s="124"/>
      <c r="I224" s="124"/>
      <c r="J224" s="124"/>
      <c r="K224" s="125"/>
      <c r="L224" s="124"/>
      <c r="M224" s="124"/>
      <c r="N224" s="124"/>
      <c r="O224" s="124"/>
      <c r="P224" s="126"/>
    </row>
    <row r="225" spans="1:16" s="127" customFormat="1" ht="18" customHeight="1">
      <c r="A225" s="121"/>
      <c r="B225" s="122"/>
      <c r="C225" s="128" t="s">
        <v>189</v>
      </c>
      <c r="D225" s="122" t="s">
        <v>135</v>
      </c>
      <c r="E225" s="122">
        <v>80.85</v>
      </c>
      <c r="F225" s="124"/>
      <c r="G225" s="124"/>
      <c r="H225" s="124"/>
      <c r="I225" s="124"/>
      <c r="J225" s="124"/>
      <c r="K225" s="125"/>
      <c r="L225" s="124"/>
      <c r="M225" s="124"/>
      <c r="N225" s="124"/>
      <c r="O225" s="124"/>
      <c r="P225" s="126"/>
    </row>
    <row r="226" spans="1:16" s="127" customFormat="1" ht="18" customHeight="1">
      <c r="A226" s="121"/>
      <c r="B226" s="122"/>
      <c r="C226" s="128" t="s">
        <v>158</v>
      </c>
      <c r="D226" s="122" t="s">
        <v>159</v>
      </c>
      <c r="E226" s="122">
        <v>320</v>
      </c>
      <c r="F226" s="124"/>
      <c r="G226" s="124"/>
      <c r="H226" s="124"/>
      <c r="I226" s="124"/>
      <c r="J226" s="124"/>
      <c r="K226" s="125"/>
      <c r="L226" s="124"/>
      <c r="M226" s="124"/>
      <c r="N226" s="124"/>
      <c r="O226" s="124"/>
      <c r="P226" s="126"/>
    </row>
    <row r="227" spans="1:16" s="127" customFormat="1" ht="18" customHeight="1">
      <c r="A227" s="121"/>
      <c r="B227" s="122"/>
      <c r="C227" s="128" t="s">
        <v>160</v>
      </c>
      <c r="D227" s="122" t="s">
        <v>127</v>
      </c>
      <c r="E227" s="122">
        <v>80</v>
      </c>
      <c r="F227" s="124"/>
      <c r="G227" s="124"/>
      <c r="H227" s="124"/>
      <c r="I227" s="124"/>
      <c r="J227" s="124"/>
      <c r="K227" s="125"/>
      <c r="L227" s="124"/>
      <c r="M227" s="124"/>
      <c r="N227" s="124"/>
      <c r="O227" s="124"/>
      <c r="P227" s="126"/>
    </row>
    <row r="228" spans="1:16" s="127" customFormat="1" ht="18" customHeight="1">
      <c r="A228" s="121"/>
      <c r="B228" s="122"/>
      <c r="C228" s="128" t="s">
        <v>153</v>
      </c>
      <c r="D228" s="122" t="s">
        <v>154</v>
      </c>
      <c r="E228" s="122">
        <v>30.8</v>
      </c>
      <c r="F228" s="124"/>
      <c r="G228" s="124"/>
      <c r="H228" s="124"/>
      <c r="I228" s="124"/>
      <c r="J228" s="124"/>
      <c r="K228" s="125"/>
      <c r="L228" s="124"/>
      <c r="M228" s="124"/>
      <c r="N228" s="124"/>
      <c r="O228" s="124"/>
      <c r="P228" s="126"/>
    </row>
    <row r="229" spans="1:16" s="127" customFormat="1" ht="18" customHeight="1">
      <c r="A229" s="121">
        <v>58</v>
      </c>
      <c r="B229" s="122" t="s">
        <v>191</v>
      </c>
      <c r="C229" s="128" t="s">
        <v>1695</v>
      </c>
      <c r="D229" s="122" t="s">
        <v>163</v>
      </c>
      <c r="E229" s="154">
        <v>5.31</v>
      </c>
      <c r="F229" s="143"/>
      <c r="G229" s="124"/>
      <c r="H229" s="143"/>
      <c r="I229" s="124"/>
      <c r="J229" s="124"/>
      <c r="K229" s="125"/>
      <c r="L229" s="124"/>
      <c r="M229" s="124"/>
      <c r="N229" s="124"/>
      <c r="O229" s="124"/>
      <c r="P229" s="126"/>
    </row>
    <row r="230" spans="1:16" s="127" customFormat="1" ht="18" customHeight="1">
      <c r="A230" s="121">
        <v>59</v>
      </c>
      <c r="B230" s="122" t="s">
        <v>1696</v>
      </c>
      <c r="C230" s="128" t="s">
        <v>1697</v>
      </c>
      <c r="D230" s="122"/>
      <c r="E230" s="122"/>
      <c r="F230" s="124"/>
      <c r="G230" s="124"/>
      <c r="H230" s="124"/>
      <c r="I230" s="124"/>
      <c r="J230" s="124"/>
      <c r="K230" s="125"/>
      <c r="L230" s="124"/>
      <c r="M230" s="124"/>
      <c r="N230" s="124"/>
      <c r="O230" s="124"/>
      <c r="P230" s="126"/>
    </row>
    <row r="231" spans="1:16" s="127" customFormat="1" ht="18" customHeight="1">
      <c r="A231" s="121"/>
      <c r="B231" s="122"/>
      <c r="C231" s="128" t="s">
        <v>169</v>
      </c>
      <c r="D231" s="122" t="s">
        <v>135</v>
      </c>
      <c r="E231" s="122">
        <v>61.3</v>
      </c>
      <c r="F231" s="124"/>
      <c r="G231" s="124"/>
      <c r="H231" s="124"/>
      <c r="I231" s="124"/>
      <c r="J231" s="124"/>
      <c r="K231" s="125"/>
      <c r="L231" s="124"/>
      <c r="M231" s="124"/>
      <c r="N231" s="124"/>
      <c r="O231" s="124"/>
      <c r="P231" s="126"/>
    </row>
    <row r="232" spans="1:16" s="127" customFormat="1" ht="18" customHeight="1">
      <c r="A232" s="121"/>
      <c r="B232" s="122"/>
      <c r="C232" s="128" t="s">
        <v>189</v>
      </c>
      <c r="D232" s="122" t="s">
        <v>127</v>
      </c>
      <c r="E232" s="122">
        <v>64.4</v>
      </c>
      <c r="F232" s="124"/>
      <c r="G232" s="124"/>
      <c r="H232" s="124"/>
      <c r="I232" s="124"/>
      <c r="J232" s="124"/>
      <c r="K232" s="125"/>
      <c r="L232" s="124"/>
      <c r="M232" s="124"/>
      <c r="N232" s="124"/>
      <c r="O232" s="124"/>
      <c r="P232" s="126"/>
    </row>
    <row r="233" spans="1:16" s="127" customFormat="1" ht="18" customHeight="1">
      <c r="A233" s="121"/>
      <c r="B233" s="122"/>
      <c r="C233" s="128" t="s">
        <v>158</v>
      </c>
      <c r="D233" s="122" t="s">
        <v>159</v>
      </c>
      <c r="E233" s="143">
        <v>370</v>
      </c>
      <c r="F233" s="124"/>
      <c r="G233" s="124"/>
      <c r="H233" s="124"/>
      <c r="I233" s="124"/>
      <c r="J233" s="124"/>
      <c r="K233" s="125"/>
      <c r="L233" s="124"/>
      <c r="M233" s="124"/>
      <c r="N233" s="124"/>
      <c r="O233" s="124"/>
      <c r="P233" s="126"/>
    </row>
    <row r="234" spans="1:16" s="127" customFormat="1" ht="18" customHeight="1">
      <c r="A234" s="121"/>
      <c r="B234" s="122"/>
      <c r="C234" s="128" t="s">
        <v>160</v>
      </c>
      <c r="D234" s="122" t="s">
        <v>127</v>
      </c>
      <c r="E234" s="143">
        <v>65</v>
      </c>
      <c r="F234" s="124"/>
      <c r="G234" s="124"/>
      <c r="H234" s="124"/>
      <c r="I234" s="124"/>
      <c r="J234" s="124"/>
      <c r="K234" s="125"/>
      <c r="L234" s="124"/>
      <c r="M234" s="124"/>
      <c r="N234" s="124"/>
      <c r="O234" s="124"/>
      <c r="P234" s="126"/>
    </row>
    <row r="235" spans="1:16" s="127" customFormat="1" ht="18" customHeight="1">
      <c r="A235" s="121"/>
      <c r="B235" s="122"/>
      <c r="C235" s="128" t="s">
        <v>153</v>
      </c>
      <c r="D235" s="122" t="s">
        <v>154</v>
      </c>
      <c r="E235" s="143">
        <v>24.6</v>
      </c>
      <c r="F235" s="124"/>
      <c r="G235" s="124"/>
      <c r="H235" s="124"/>
      <c r="I235" s="124"/>
      <c r="J235" s="124"/>
      <c r="K235" s="125"/>
      <c r="L235" s="124"/>
      <c r="M235" s="124"/>
      <c r="N235" s="124"/>
      <c r="O235" s="124"/>
      <c r="P235" s="126"/>
    </row>
    <row r="236" spans="1:16" s="127" customFormat="1" ht="18" customHeight="1">
      <c r="A236" s="121">
        <v>60</v>
      </c>
      <c r="B236" s="122" t="s">
        <v>190</v>
      </c>
      <c r="C236" s="128" t="s">
        <v>1698</v>
      </c>
      <c r="D236" s="122" t="s">
        <v>163</v>
      </c>
      <c r="E236" s="154">
        <v>6.585</v>
      </c>
      <c r="F236" s="143"/>
      <c r="G236" s="124"/>
      <c r="H236" s="143"/>
      <c r="I236" s="124"/>
      <c r="J236" s="124"/>
      <c r="K236" s="125"/>
      <c r="L236" s="124"/>
      <c r="M236" s="124"/>
      <c r="N236" s="124"/>
      <c r="O236" s="124"/>
      <c r="P236" s="126"/>
    </row>
    <row r="237" spans="1:16" s="127" customFormat="1" ht="18" customHeight="1">
      <c r="A237" s="121">
        <v>61</v>
      </c>
      <c r="B237" s="122" t="s">
        <v>1699</v>
      </c>
      <c r="C237" s="128" t="s">
        <v>1700</v>
      </c>
      <c r="D237" s="122" t="s">
        <v>135</v>
      </c>
      <c r="E237" s="122">
        <v>30.75</v>
      </c>
      <c r="F237" s="124"/>
      <c r="G237" s="124"/>
      <c r="H237" s="143"/>
      <c r="I237" s="124"/>
      <c r="J237" s="124"/>
      <c r="K237" s="125"/>
      <c r="L237" s="124"/>
      <c r="M237" s="124"/>
      <c r="N237" s="124"/>
      <c r="O237" s="124"/>
      <c r="P237" s="126"/>
    </row>
    <row r="238" spans="1:16" s="127" customFormat="1" ht="18" customHeight="1">
      <c r="A238" s="121"/>
      <c r="B238" s="122"/>
      <c r="C238" s="128" t="s">
        <v>1701</v>
      </c>
      <c r="D238" s="122" t="s">
        <v>127</v>
      </c>
      <c r="E238" s="122">
        <v>32.3</v>
      </c>
      <c r="F238" s="124"/>
      <c r="G238" s="124"/>
      <c r="H238" s="124"/>
      <c r="I238" s="124"/>
      <c r="J238" s="124"/>
      <c r="K238" s="125"/>
      <c r="L238" s="124"/>
      <c r="M238" s="124"/>
      <c r="N238" s="124"/>
      <c r="O238" s="124"/>
      <c r="P238" s="126"/>
    </row>
    <row r="239" spans="1:16" s="127" customFormat="1" ht="18" customHeight="1">
      <c r="A239" s="121"/>
      <c r="B239" s="122"/>
      <c r="C239" s="128" t="s">
        <v>153</v>
      </c>
      <c r="D239" s="122" t="s">
        <v>154</v>
      </c>
      <c r="E239" s="122">
        <v>12.3</v>
      </c>
      <c r="F239" s="124"/>
      <c r="G239" s="124"/>
      <c r="H239" s="124"/>
      <c r="I239" s="124"/>
      <c r="J239" s="124"/>
      <c r="K239" s="125"/>
      <c r="L239" s="124"/>
      <c r="M239" s="124"/>
      <c r="N239" s="124"/>
      <c r="O239" s="124"/>
      <c r="P239" s="126"/>
    </row>
    <row r="240" spans="1:16" s="127" customFormat="1" ht="18" customHeight="1">
      <c r="A240" s="121">
        <v>62</v>
      </c>
      <c r="B240" s="122" t="s">
        <v>1702</v>
      </c>
      <c r="C240" s="128" t="s">
        <v>1703</v>
      </c>
      <c r="D240" s="122"/>
      <c r="E240" s="122"/>
      <c r="F240" s="124"/>
      <c r="G240" s="124"/>
      <c r="H240" s="124"/>
      <c r="I240" s="124"/>
      <c r="J240" s="124"/>
      <c r="K240" s="125"/>
      <c r="L240" s="124"/>
      <c r="M240" s="124"/>
      <c r="N240" s="124"/>
      <c r="O240" s="124"/>
      <c r="P240" s="126"/>
    </row>
    <row r="241" spans="1:16" s="127" customFormat="1" ht="18" customHeight="1">
      <c r="A241" s="121"/>
      <c r="B241" s="122"/>
      <c r="C241" s="128" t="s">
        <v>1704</v>
      </c>
      <c r="D241" s="122" t="s">
        <v>143</v>
      </c>
      <c r="E241" s="122">
        <v>43</v>
      </c>
      <c r="F241" s="124"/>
      <c r="G241" s="124"/>
      <c r="H241" s="124"/>
      <c r="I241" s="124"/>
      <c r="J241" s="124"/>
      <c r="K241" s="125"/>
      <c r="L241" s="124"/>
      <c r="M241" s="124"/>
      <c r="N241" s="124"/>
      <c r="O241" s="124"/>
      <c r="P241" s="126"/>
    </row>
    <row r="242" spans="1:16" s="127" customFormat="1" ht="18" customHeight="1">
      <c r="A242" s="121">
        <v>63</v>
      </c>
      <c r="B242" s="122" t="s">
        <v>1705</v>
      </c>
      <c r="C242" s="128" t="s">
        <v>1706</v>
      </c>
      <c r="D242" s="122" t="s">
        <v>127</v>
      </c>
      <c r="E242" s="122">
        <v>273</v>
      </c>
      <c r="F242" s="124"/>
      <c r="G242" s="124"/>
      <c r="H242" s="124"/>
      <c r="I242" s="124"/>
      <c r="J242" s="124"/>
      <c r="K242" s="125"/>
      <c r="L242" s="124"/>
      <c r="M242" s="124"/>
      <c r="N242" s="124"/>
      <c r="O242" s="124"/>
      <c r="P242" s="126"/>
    </row>
    <row r="243" spans="1:16" s="127" customFormat="1" ht="18" customHeight="1">
      <c r="A243" s="121"/>
      <c r="B243" s="122"/>
      <c r="C243" s="128" t="s">
        <v>1707</v>
      </c>
      <c r="D243" s="122"/>
      <c r="E243" s="122"/>
      <c r="F243" s="124"/>
      <c r="G243" s="124"/>
      <c r="H243" s="124"/>
      <c r="I243" s="124"/>
      <c r="J243" s="124"/>
      <c r="K243" s="125"/>
      <c r="L243" s="124"/>
      <c r="M243" s="124"/>
      <c r="N243" s="124"/>
      <c r="O243" s="124"/>
      <c r="P243" s="126"/>
    </row>
    <row r="244" spans="1:16" s="127" customFormat="1" ht="18" customHeight="1">
      <c r="A244" s="137"/>
      <c r="B244" s="138"/>
      <c r="C244" s="139" t="s">
        <v>1537</v>
      </c>
      <c r="D244" s="138" t="s">
        <v>143</v>
      </c>
      <c r="E244" s="138">
        <v>54</v>
      </c>
      <c r="F244" s="140"/>
      <c r="G244" s="140"/>
      <c r="H244" s="140"/>
      <c r="I244" s="140"/>
      <c r="J244" s="140"/>
      <c r="K244" s="141"/>
      <c r="L244" s="140"/>
      <c r="M244" s="140"/>
      <c r="N244" s="140"/>
      <c r="O244" s="140"/>
      <c r="P244" s="142"/>
    </row>
    <row r="245" spans="1:16" s="127" customFormat="1" ht="18" customHeight="1">
      <c r="A245" s="121"/>
      <c r="B245" s="122"/>
      <c r="C245" s="128" t="s">
        <v>73</v>
      </c>
      <c r="D245" s="122"/>
      <c r="E245" s="122"/>
      <c r="F245" s="124"/>
      <c r="G245" s="124"/>
      <c r="H245" s="124"/>
      <c r="I245" s="124"/>
      <c r="J245" s="124"/>
      <c r="K245" s="125"/>
      <c r="L245" s="124"/>
      <c r="M245" s="124"/>
      <c r="N245" s="124"/>
      <c r="O245" s="124"/>
      <c r="P245" s="126"/>
    </row>
    <row r="246" spans="1:16" s="127" customFormat="1" ht="18" customHeight="1">
      <c r="A246" s="121"/>
      <c r="B246" s="122"/>
      <c r="C246" s="128" t="s">
        <v>1709</v>
      </c>
      <c r="D246" s="122" t="s">
        <v>143</v>
      </c>
      <c r="E246" s="122">
        <v>3</v>
      </c>
      <c r="F246" s="124"/>
      <c r="G246" s="124"/>
      <c r="H246" s="124"/>
      <c r="I246" s="124"/>
      <c r="J246" s="124"/>
      <c r="K246" s="125"/>
      <c r="L246" s="124"/>
      <c r="M246" s="124"/>
      <c r="N246" s="124"/>
      <c r="O246" s="124"/>
      <c r="P246" s="126"/>
    </row>
    <row r="247" spans="1:16" s="127" customFormat="1" ht="18" customHeight="1">
      <c r="A247" s="121"/>
      <c r="B247" s="122"/>
      <c r="C247" s="128" t="s">
        <v>1538</v>
      </c>
      <c r="D247" s="122"/>
      <c r="E247" s="122"/>
      <c r="F247" s="124"/>
      <c r="G247" s="124"/>
      <c r="H247" s="124"/>
      <c r="I247" s="124"/>
      <c r="J247" s="124"/>
      <c r="K247" s="125"/>
      <c r="L247" s="124"/>
      <c r="M247" s="124"/>
      <c r="N247" s="124"/>
      <c r="O247" s="124"/>
      <c r="P247" s="126"/>
    </row>
    <row r="248" spans="1:16" s="127" customFormat="1" ht="18" customHeight="1">
      <c r="A248" s="121"/>
      <c r="B248" s="122"/>
      <c r="C248" s="128" t="s">
        <v>1730</v>
      </c>
      <c r="D248" s="122" t="s">
        <v>127</v>
      </c>
      <c r="E248" s="122">
        <v>1</v>
      </c>
      <c r="F248" s="124"/>
      <c r="G248" s="124"/>
      <c r="H248" s="124"/>
      <c r="I248" s="124"/>
      <c r="J248" s="124"/>
      <c r="K248" s="125"/>
      <c r="L248" s="124"/>
      <c r="M248" s="124"/>
      <c r="N248" s="124"/>
      <c r="O248" s="124"/>
      <c r="P248" s="126"/>
    </row>
    <row r="249" spans="1:16" s="127" customFormat="1" ht="18" customHeight="1">
      <c r="A249" s="121"/>
      <c r="B249" s="122"/>
      <c r="C249" s="128" t="s">
        <v>74</v>
      </c>
      <c r="D249" s="122"/>
      <c r="E249" s="122"/>
      <c r="F249" s="124"/>
      <c r="G249" s="124"/>
      <c r="H249" s="124"/>
      <c r="I249" s="124"/>
      <c r="J249" s="124"/>
      <c r="K249" s="125"/>
      <c r="L249" s="124"/>
      <c r="M249" s="124"/>
      <c r="N249" s="124"/>
      <c r="O249" s="124"/>
      <c r="P249" s="126"/>
    </row>
    <row r="250" spans="1:16" s="127" customFormat="1" ht="18" customHeight="1">
      <c r="A250" s="121"/>
      <c r="B250" s="122"/>
      <c r="C250" s="128" t="s">
        <v>1730</v>
      </c>
      <c r="D250" s="122" t="s">
        <v>127</v>
      </c>
      <c r="E250" s="122">
        <v>1</v>
      </c>
      <c r="F250" s="124"/>
      <c r="G250" s="124"/>
      <c r="H250" s="124"/>
      <c r="I250" s="124"/>
      <c r="J250" s="124"/>
      <c r="K250" s="125"/>
      <c r="L250" s="124"/>
      <c r="M250" s="124"/>
      <c r="N250" s="124"/>
      <c r="O250" s="124"/>
      <c r="P250" s="126"/>
    </row>
    <row r="251" spans="1:16" s="127" customFormat="1" ht="18" customHeight="1">
      <c r="A251" s="121"/>
      <c r="B251" s="122"/>
      <c r="C251" s="128" t="s">
        <v>1539</v>
      </c>
      <c r="D251" s="122"/>
      <c r="E251" s="122"/>
      <c r="F251" s="124"/>
      <c r="G251" s="124"/>
      <c r="H251" s="124"/>
      <c r="I251" s="124"/>
      <c r="J251" s="124"/>
      <c r="K251" s="125"/>
      <c r="L251" s="124"/>
      <c r="M251" s="124"/>
      <c r="N251" s="124"/>
      <c r="O251" s="124"/>
      <c r="P251" s="126"/>
    </row>
    <row r="252" spans="1:16" s="127" customFormat="1" ht="18" customHeight="1">
      <c r="A252" s="121"/>
      <c r="B252" s="122"/>
      <c r="C252" s="128" t="s">
        <v>1709</v>
      </c>
      <c r="D252" s="122" t="s">
        <v>127</v>
      </c>
      <c r="E252" s="122">
        <v>8</v>
      </c>
      <c r="F252" s="124"/>
      <c r="G252" s="124"/>
      <c r="H252" s="124"/>
      <c r="I252" s="124"/>
      <c r="J252" s="124"/>
      <c r="K252" s="125"/>
      <c r="L252" s="124"/>
      <c r="M252" s="124"/>
      <c r="N252" s="124"/>
      <c r="O252" s="124"/>
      <c r="P252" s="126"/>
    </row>
    <row r="253" spans="1:16" s="127" customFormat="1" ht="18" customHeight="1">
      <c r="A253" s="121"/>
      <c r="B253" s="122"/>
      <c r="C253" s="128" t="s">
        <v>1540</v>
      </c>
      <c r="D253" s="122"/>
      <c r="E253" s="122"/>
      <c r="F253" s="124"/>
      <c r="G253" s="124"/>
      <c r="H253" s="124"/>
      <c r="I253" s="124"/>
      <c r="J253" s="124"/>
      <c r="K253" s="125"/>
      <c r="L253" s="124"/>
      <c r="M253" s="124"/>
      <c r="N253" s="124"/>
      <c r="O253" s="124"/>
      <c r="P253" s="126"/>
    </row>
    <row r="254" spans="1:16" s="127" customFormat="1" ht="18" customHeight="1">
      <c r="A254" s="121"/>
      <c r="B254" s="122"/>
      <c r="C254" s="128" t="s">
        <v>1709</v>
      </c>
      <c r="D254" s="122" t="s">
        <v>127</v>
      </c>
      <c r="E254" s="122">
        <v>1</v>
      </c>
      <c r="F254" s="124"/>
      <c r="G254" s="124"/>
      <c r="H254" s="124"/>
      <c r="I254" s="124"/>
      <c r="J254" s="124"/>
      <c r="K254" s="125"/>
      <c r="L254" s="124"/>
      <c r="M254" s="124"/>
      <c r="N254" s="124"/>
      <c r="O254" s="124"/>
      <c r="P254" s="126"/>
    </row>
    <row r="255" spans="1:16" s="127" customFormat="1" ht="18" customHeight="1">
      <c r="A255" s="121"/>
      <c r="B255" s="122"/>
      <c r="C255" s="128" t="s">
        <v>1541</v>
      </c>
      <c r="D255" s="122"/>
      <c r="E255" s="122"/>
      <c r="F255" s="124"/>
      <c r="G255" s="124"/>
      <c r="H255" s="124"/>
      <c r="I255" s="124"/>
      <c r="J255" s="124"/>
      <c r="K255" s="125"/>
      <c r="L255" s="124"/>
      <c r="M255" s="124"/>
      <c r="N255" s="124"/>
      <c r="O255" s="124"/>
      <c r="P255" s="126"/>
    </row>
    <row r="256" spans="1:16" s="127" customFormat="1" ht="18" customHeight="1">
      <c r="A256" s="121"/>
      <c r="B256" s="122"/>
      <c r="C256" s="128" t="s">
        <v>1709</v>
      </c>
      <c r="D256" s="122" t="s">
        <v>127</v>
      </c>
      <c r="E256" s="122">
        <v>1</v>
      </c>
      <c r="F256" s="124"/>
      <c r="G256" s="124"/>
      <c r="H256" s="124"/>
      <c r="I256" s="124"/>
      <c r="J256" s="124"/>
      <c r="K256" s="125"/>
      <c r="L256" s="124"/>
      <c r="M256" s="124"/>
      <c r="N256" s="124"/>
      <c r="O256" s="124"/>
      <c r="P256" s="126"/>
    </row>
    <row r="257" spans="1:16" s="127" customFormat="1" ht="18" customHeight="1">
      <c r="A257" s="121"/>
      <c r="B257" s="122"/>
      <c r="C257" s="128" t="s">
        <v>1542</v>
      </c>
      <c r="D257" s="122"/>
      <c r="E257" s="122"/>
      <c r="F257" s="124"/>
      <c r="G257" s="124"/>
      <c r="H257" s="124"/>
      <c r="I257" s="124"/>
      <c r="J257" s="124"/>
      <c r="K257" s="125"/>
      <c r="L257" s="124"/>
      <c r="M257" s="124"/>
      <c r="N257" s="124"/>
      <c r="O257" s="124"/>
      <c r="P257" s="126"/>
    </row>
    <row r="258" spans="1:16" s="127" customFormat="1" ht="18" customHeight="1">
      <c r="A258" s="121"/>
      <c r="B258" s="122"/>
      <c r="C258" s="128" t="s">
        <v>1709</v>
      </c>
      <c r="D258" s="122" t="s">
        <v>127</v>
      </c>
      <c r="E258" s="122">
        <v>1</v>
      </c>
      <c r="F258" s="124"/>
      <c r="G258" s="124"/>
      <c r="H258" s="124"/>
      <c r="I258" s="124"/>
      <c r="J258" s="124"/>
      <c r="K258" s="125"/>
      <c r="L258" s="124"/>
      <c r="M258" s="124"/>
      <c r="N258" s="124"/>
      <c r="O258" s="124"/>
      <c r="P258" s="126"/>
    </row>
    <row r="259" spans="1:16" s="127" customFormat="1" ht="18" customHeight="1">
      <c r="A259" s="121"/>
      <c r="B259" s="122"/>
      <c r="C259" s="128" t="s">
        <v>1543</v>
      </c>
      <c r="D259" s="122"/>
      <c r="E259" s="122"/>
      <c r="F259" s="124"/>
      <c r="G259" s="124"/>
      <c r="H259" s="124"/>
      <c r="I259" s="124"/>
      <c r="J259" s="124"/>
      <c r="K259" s="125"/>
      <c r="L259" s="124"/>
      <c r="M259" s="124"/>
      <c r="N259" s="124"/>
      <c r="O259" s="124"/>
      <c r="P259" s="126"/>
    </row>
    <row r="260" spans="1:16" s="127" customFormat="1" ht="18" customHeight="1">
      <c r="A260" s="121"/>
      <c r="B260" s="122"/>
      <c r="C260" s="128" t="s">
        <v>1710</v>
      </c>
      <c r="D260" s="122" t="s">
        <v>127</v>
      </c>
      <c r="E260" s="122">
        <v>13</v>
      </c>
      <c r="F260" s="124"/>
      <c r="G260" s="124"/>
      <c r="H260" s="124"/>
      <c r="I260" s="124"/>
      <c r="J260" s="124"/>
      <c r="K260" s="125"/>
      <c r="L260" s="124"/>
      <c r="M260" s="124"/>
      <c r="N260" s="124"/>
      <c r="O260" s="124"/>
      <c r="P260" s="126"/>
    </row>
    <row r="261" spans="1:16" s="127" customFormat="1" ht="18" customHeight="1">
      <c r="A261" s="121"/>
      <c r="B261" s="122"/>
      <c r="C261" s="128" t="s">
        <v>1544</v>
      </c>
      <c r="D261" s="122"/>
      <c r="E261" s="122"/>
      <c r="F261" s="124"/>
      <c r="G261" s="124"/>
      <c r="H261" s="124"/>
      <c r="I261" s="124"/>
      <c r="J261" s="124"/>
      <c r="K261" s="125"/>
      <c r="L261" s="124"/>
      <c r="M261" s="124"/>
      <c r="N261" s="124"/>
      <c r="O261" s="124"/>
      <c r="P261" s="126"/>
    </row>
    <row r="262" spans="1:16" s="127" customFormat="1" ht="18" customHeight="1">
      <c r="A262" s="121"/>
      <c r="B262" s="122"/>
      <c r="C262" s="128" t="s">
        <v>1545</v>
      </c>
      <c r="D262" s="122" t="s">
        <v>127</v>
      </c>
      <c r="E262" s="122">
        <v>1</v>
      </c>
      <c r="F262" s="124"/>
      <c r="G262" s="124"/>
      <c r="H262" s="124"/>
      <c r="I262" s="124"/>
      <c r="J262" s="124"/>
      <c r="K262" s="125"/>
      <c r="L262" s="124"/>
      <c r="M262" s="124"/>
      <c r="N262" s="124"/>
      <c r="O262" s="124"/>
      <c r="P262" s="126"/>
    </row>
    <row r="263" spans="1:16" s="127" customFormat="1" ht="18" customHeight="1">
      <c r="A263" s="121"/>
      <c r="B263" s="122"/>
      <c r="C263" s="128" t="s">
        <v>1546</v>
      </c>
      <c r="D263" s="122" t="s">
        <v>143</v>
      </c>
      <c r="E263" s="122">
        <v>1</v>
      </c>
      <c r="F263" s="124"/>
      <c r="G263" s="124"/>
      <c r="H263" s="124"/>
      <c r="I263" s="124"/>
      <c r="J263" s="124"/>
      <c r="K263" s="125"/>
      <c r="L263" s="124"/>
      <c r="M263" s="124"/>
      <c r="N263" s="124"/>
      <c r="O263" s="124"/>
      <c r="P263" s="126"/>
    </row>
    <row r="264" spans="1:16" s="127" customFormat="1" ht="18" customHeight="1">
      <c r="A264" s="121"/>
      <c r="B264" s="122"/>
      <c r="C264" s="128" t="s">
        <v>1547</v>
      </c>
      <c r="D264" s="122"/>
      <c r="E264" s="122"/>
      <c r="F264" s="124"/>
      <c r="G264" s="124"/>
      <c r="H264" s="124"/>
      <c r="I264" s="124"/>
      <c r="J264" s="124"/>
      <c r="K264" s="125"/>
      <c r="L264" s="124"/>
      <c r="M264" s="124"/>
      <c r="N264" s="124"/>
      <c r="O264" s="124"/>
      <c r="P264" s="126"/>
    </row>
    <row r="265" spans="1:16" s="127" customFormat="1" ht="18" customHeight="1">
      <c r="A265" s="121"/>
      <c r="B265" s="122"/>
      <c r="C265" s="128" t="s">
        <v>1710</v>
      </c>
      <c r="D265" s="122" t="s">
        <v>127</v>
      </c>
      <c r="E265" s="122">
        <v>4</v>
      </c>
      <c r="F265" s="124"/>
      <c r="G265" s="124"/>
      <c r="H265" s="124"/>
      <c r="I265" s="124"/>
      <c r="J265" s="124"/>
      <c r="K265" s="125"/>
      <c r="L265" s="124"/>
      <c r="M265" s="124"/>
      <c r="N265" s="124"/>
      <c r="O265" s="124"/>
      <c r="P265" s="126"/>
    </row>
    <row r="266" spans="1:16" s="127" customFormat="1" ht="18" customHeight="1">
      <c r="A266" s="121"/>
      <c r="B266" s="122"/>
      <c r="C266" s="128" t="s">
        <v>1548</v>
      </c>
      <c r="D266" s="122"/>
      <c r="E266" s="122"/>
      <c r="F266" s="124"/>
      <c r="G266" s="124"/>
      <c r="H266" s="124"/>
      <c r="I266" s="124"/>
      <c r="J266" s="124"/>
      <c r="K266" s="125"/>
      <c r="L266" s="124"/>
      <c r="M266" s="124"/>
      <c r="N266" s="124"/>
      <c r="O266" s="124"/>
      <c r="P266" s="126"/>
    </row>
    <row r="267" spans="1:16" s="127" customFormat="1" ht="18" customHeight="1">
      <c r="A267" s="121"/>
      <c r="B267" s="122"/>
      <c r="C267" s="128" t="s">
        <v>1545</v>
      </c>
      <c r="D267" s="122" t="s">
        <v>127</v>
      </c>
      <c r="E267" s="122">
        <v>1</v>
      </c>
      <c r="F267" s="124"/>
      <c r="G267" s="124"/>
      <c r="H267" s="124"/>
      <c r="I267" s="124"/>
      <c r="J267" s="124"/>
      <c r="K267" s="125"/>
      <c r="L267" s="124"/>
      <c r="M267" s="124"/>
      <c r="N267" s="124"/>
      <c r="O267" s="124"/>
      <c r="P267" s="126"/>
    </row>
    <row r="268" spans="1:16" s="127" customFormat="1" ht="18" customHeight="1">
      <c r="A268" s="121"/>
      <c r="B268" s="122"/>
      <c r="C268" s="128" t="s">
        <v>76</v>
      </c>
      <c r="D268" s="122"/>
      <c r="E268" s="122"/>
      <c r="F268" s="124"/>
      <c r="G268" s="124"/>
      <c r="H268" s="124"/>
      <c r="I268" s="124"/>
      <c r="J268" s="124"/>
      <c r="K268" s="125"/>
      <c r="L268" s="124"/>
      <c r="M268" s="124"/>
      <c r="N268" s="124"/>
      <c r="O268" s="124"/>
      <c r="P268" s="126"/>
    </row>
    <row r="269" spans="1:16" s="127" customFormat="1" ht="18" customHeight="1">
      <c r="A269" s="121"/>
      <c r="B269" s="122"/>
      <c r="C269" s="128" t="s">
        <v>75</v>
      </c>
      <c r="D269" s="122" t="s">
        <v>127</v>
      </c>
      <c r="E269" s="122">
        <v>1</v>
      </c>
      <c r="F269" s="124"/>
      <c r="G269" s="124"/>
      <c r="H269" s="124"/>
      <c r="I269" s="124"/>
      <c r="J269" s="124"/>
      <c r="K269" s="125"/>
      <c r="L269" s="124"/>
      <c r="M269" s="124"/>
      <c r="N269" s="124"/>
      <c r="O269" s="124"/>
      <c r="P269" s="126"/>
    </row>
    <row r="270" spans="1:16" s="127" customFormat="1" ht="18" customHeight="1">
      <c r="A270" s="137"/>
      <c r="B270" s="138"/>
      <c r="C270" s="139" t="s">
        <v>1549</v>
      </c>
      <c r="D270" s="138"/>
      <c r="E270" s="138"/>
      <c r="F270" s="140"/>
      <c r="G270" s="140"/>
      <c r="H270" s="140"/>
      <c r="I270" s="140"/>
      <c r="J270" s="140"/>
      <c r="K270" s="141"/>
      <c r="L270" s="140"/>
      <c r="M270" s="140"/>
      <c r="N270" s="140"/>
      <c r="O270" s="140"/>
      <c r="P270" s="142"/>
    </row>
    <row r="271" spans="1:16" s="127" customFormat="1" ht="18" customHeight="1">
      <c r="A271" s="121"/>
      <c r="B271" s="122"/>
      <c r="C271" s="128" t="s">
        <v>1708</v>
      </c>
      <c r="D271" s="122" t="s">
        <v>143</v>
      </c>
      <c r="E271" s="122">
        <v>1</v>
      </c>
      <c r="F271" s="124"/>
      <c r="G271" s="124"/>
      <c r="H271" s="124"/>
      <c r="I271" s="124"/>
      <c r="J271" s="124"/>
      <c r="K271" s="125"/>
      <c r="L271" s="124"/>
      <c r="M271" s="124"/>
      <c r="N271" s="124"/>
      <c r="O271" s="124"/>
      <c r="P271" s="126"/>
    </row>
    <row r="272" spans="1:16" s="127" customFormat="1" ht="18" customHeight="1">
      <c r="A272" s="121"/>
      <c r="B272" s="122"/>
      <c r="C272" s="128" t="s">
        <v>1550</v>
      </c>
      <c r="D272" s="122"/>
      <c r="E272" s="122"/>
      <c r="F272" s="124"/>
      <c r="G272" s="124"/>
      <c r="H272" s="124"/>
      <c r="I272" s="124"/>
      <c r="J272" s="124"/>
      <c r="K272" s="125"/>
      <c r="L272" s="124"/>
      <c r="M272" s="124"/>
      <c r="N272" s="124"/>
      <c r="O272" s="124"/>
      <c r="P272" s="126"/>
    </row>
    <row r="273" spans="1:16" s="127" customFormat="1" ht="18" customHeight="1">
      <c r="A273" s="121"/>
      <c r="B273" s="122"/>
      <c r="C273" s="128" t="s">
        <v>1708</v>
      </c>
      <c r="D273" s="122" t="s">
        <v>127</v>
      </c>
      <c r="E273" s="122">
        <v>3</v>
      </c>
      <c r="F273" s="124"/>
      <c r="G273" s="124"/>
      <c r="H273" s="124"/>
      <c r="I273" s="124"/>
      <c r="J273" s="124"/>
      <c r="K273" s="125"/>
      <c r="L273" s="124"/>
      <c r="M273" s="124"/>
      <c r="N273" s="124"/>
      <c r="O273" s="124"/>
      <c r="P273" s="126"/>
    </row>
    <row r="274" spans="1:16" s="127" customFormat="1" ht="18" customHeight="1">
      <c r="A274" s="121"/>
      <c r="B274" s="122"/>
      <c r="C274" s="128" t="s">
        <v>1551</v>
      </c>
      <c r="D274" s="122"/>
      <c r="E274" s="122"/>
      <c r="F274" s="124"/>
      <c r="G274" s="124"/>
      <c r="H274" s="124"/>
      <c r="I274" s="124"/>
      <c r="J274" s="124"/>
      <c r="K274" s="125"/>
      <c r="L274" s="124"/>
      <c r="M274" s="124"/>
      <c r="N274" s="124"/>
      <c r="O274" s="124"/>
      <c r="P274" s="126"/>
    </row>
    <row r="275" spans="1:16" s="127" customFormat="1" ht="18" customHeight="1">
      <c r="A275" s="121"/>
      <c r="B275" s="122"/>
      <c r="C275" s="128" t="s">
        <v>1715</v>
      </c>
      <c r="D275" s="122" t="s">
        <v>127</v>
      </c>
      <c r="E275" s="122">
        <v>2</v>
      </c>
      <c r="F275" s="124"/>
      <c r="G275" s="124"/>
      <c r="H275" s="124"/>
      <c r="I275" s="124"/>
      <c r="J275" s="124"/>
      <c r="K275" s="125"/>
      <c r="L275" s="124"/>
      <c r="M275" s="124"/>
      <c r="N275" s="124"/>
      <c r="O275" s="124"/>
      <c r="P275" s="126"/>
    </row>
    <row r="276" spans="1:16" s="127" customFormat="1" ht="18" customHeight="1">
      <c r="A276" s="121"/>
      <c r="B276" s="122"/>
      <c r="C276" s="128" t="s">
        <v>1552</v>
      </c>
      <c r="D276" s="122"/>
      <c r="E276" s="122"/>
      <c r="F276" s="124"/>
      <c r="G276" s="124"/>
      <c r="H276" s="124"/>
      <c r="I276" s="124"/>
      <c r="J276" s="124"/>
      <c r="K276" s="125"/>
      <c r="L276" s="124"/>
      <c r="M276" s="124"/>
      <c r="N276" s="124"/>
      <c r="O276" s="124"/>
      <c r="P276" s="126"/>
    </row>
    <row r="277" spans="1:16" s="127" customFormat="1" ht="18" customHeight="1">
      <c r="A277" s="121"/>
      <c r="B277" s="122"/>
      <c r="C277" s="128" t="s">
        <v>1708</v>
      </c>
      <c r="D277" s="122" t="s">
        <v>127</v>
      </c>
      <c r="E277" s="122">
        <v>2</v>
      </c>
      <c r="F277" s="124"/>
      <c r="G277" s="124"/>
      <c r="H277" s="124"/>
      <c r="I277" s="124"/>
      <c r="J277" s="124"/>
      <c r="K277" s="125"/>
      <c r="L277" s="124"/>
      <c r="M277" s="124"/>
      <c r="N277" s="124"/>
      <c r="O277" s="124"/>
      <c r="P277" s="126"/>
    </row>
    <row r="278" spans="1:16" s="127" customFormat="1" ht="18" customHeight="1">
      <c r="A278" s="121"/>
      <c r="B278" s="122"/>
      <c r="C278" s="128" t="s">
        <v>1553</v>
      </c>
      <c r="D278" s="122"/>
      <c r="E278" s="122"/>
      <c r="F278" s="124"/>
      <c r="G278" s="124"/>
      <c r="H278" s="124"/>
      <c r="I278" s="124"/>
      <c r="J278" s="124"/>
      <c r="K278" s="125"/>
      <c r="L278" s="124"/>
      <c r="M278" s="124"/>
      <c r="N278" s="124"/>
      <c r="O278" s="124"/>
      <c r="P278" s="126"/>
    </row>
    <row r="279" spans="1:16" s="127" customFormat="1" ht="18" customHeight="1">
      <c r="A279" s="121"/>
      <c r="B279" s="122"/>
      <c r="C279" s="128" t="s">
        <v>1715</v>
      </c>
      <c r="D279" s="122" t="s">
        <v>127</v>
      </c>
      <c r="E279" s="122">
        <v>2</v>
      </c>
      <c r="F279" s="124"/>
      <c r="G279" s="124"/>
      <c r="H279" s="124"/>
      <c r="I279" s="124"/>
      <c r="J279" s="124"/>
      <c r="K279" s="125"/>
      <c r="L279" s="124"/>
      <c r="M279" s="124"/>
      <c r="N279" s="124"/>
      <c r="O279" s="124"/>
      <c r="P279" s="126"/>
    </row>
    <row r="280" spans="1:16" s="127" customFormat="1" ht="18" customHeight="1">
      <c r="A280" s="121"/>
      <c r="B280" s="122"/>
      <c r="C280" s="128" t="s">
        <v>1554</v>
      </c>
      <c r="D280" s="122"/>
      <c r="E280" s="122"/>
      <c r="F280" s="124"/>
      <c r="G280" s="124"/>
      <c r="H280" s="124"/>
      <c r="I280" s="124"/>
      <c r="J280" s="124"/>
      <c r="K280" s="125"/>
      <c r="L280" s="124"/>
      <c r="M280" s="124"/>
      <c r="N280" s="124"/>
      <c r="O280" s="124"/>
      <c r="P280" s="126"/>
    </row>
    <row r="281" spans="1:16" s="127" customFormat="1" ht="18" customHeight="1">
      <c r="A281" s="121"/>
      <c r="B281" s="122"/>
      <c r="C281" s="128" t="s">
        <v>1708</v>
      </c>
      <c r="D281" s="122" t="s">
        <v>127</v>
      </c>
      <c r="E281" s="122">
        <v>1</v>
      </c>
      <c r="F281" s="124"/>
      <c r="G281" s="124"/>
      <c r="H281" s="124"/>
      <c r="I281" s="124"/>
      <c r="J281" s="124"/>
      <c r="K281" s="125"/>
      <c r="L281" s="124"/>
      <c r="M281" s="124"/>
      <c r="N281" s="124"/>
      <c r="O281" s="124"/>
      <c r="P281" s="126"/>
    </row>
    <row r="282" spans="1:16" s="127" customFormat="1" ht="18" customHeight="1">
      <c r="A282" s="121"/>
      <c r="B282" s="122"/>
      <c r="C282" s="128" t="s">
        <v>1555</v>
      </c>
      <c r="D282" s="122"/>
      <c r="E282" s="122"/>
      <c r="F282" s="124"/>
      <c r="G282" s="124"/>
      <c r="H282" s="124"/>
      <c r="I282" s="124"/>
      <c r="J282" s="124"/>
      <c r="K282" s="125"/>
      <c r="L282" s="124"/>
      <c r="M282" s="124"/>
      <c r="N282" s="124"/>
      <c r="O282" s="124"/>
      <c r="P282" s="126"/>
    </row>
    <row r="283" spans="1:16" s="127" customFormat="1" ht="18" customHeight="1">
      <c r="A283" s="121"/>
      <c r="B283" s="122"/>
      <c r="C283" s="128" t="s">
        <v>1714</v>
      </c>
      <c r="D283" s="122" t="s">
        <v>127</v>
      </c>
      <c r="E283" s="122">
        <v>1</v>
      </c>
      <c r="F283" s="124"/>
      <c r="G283" s="124"/>
      <c r="H283" s="124"/>
      <c r="I283" s="124"/>
      <c r="J283" s="124"/>
      <c r="K283" s="125"/>
      <c r="L283" s="124"/>
      <c r="M283" s="124"/>
      <c r="N283" s="124"/>
      <c r="O283" s="124"/>
      <c r="P283" s="126"/>
    </row>
    <row r="284" spans="1:16" s="127" customFormat="1" ht="18" customHeight="1">
      <c r="A284" s="121"/>
      <c r="B284" s="122"/>
      <c r="C284" s="128" t="s">
        <v>1556</v>
      </c>
      <c r="D284" s="122"/>
      <c r="E284" s="122"/>
      <c r="F284" s="124"/>
      <c r="G284" s="124"/>
      <c r="H284" s="124"/>
      <c r="I284" s="124"/>
      <c r="J284" s="124"/>
      <c r="K284" s="125"/>
      <c r="L284" s="124"/>
      <c r="M284" s="124"/>
      <c r="N284" s="124"/>
      <c r="O284" s="124"/>
      <c r="P284" s="126"/>
    </row>
    <row r="285" spans="1:16" s="127" customFormat="1" ht="18" customHeight="1">
      <c r="A285" s="121"/>
      <c r="B285" s="122"/>
      <c r="C285" s="128" t="s">
        <v>1708</v>
      </c>
      <c r="D285" s="122" t="s">
        <v>127</v>
      </c>
      <c r="E285" s="122">
        <v>1</v>
      </c>
      <c r="F285" s="124"/>
      <c r="G285" s="124"/>
      <c r="H285" s="124"/>
      <c r="I285" s="124"/>
      <c r="J285" s="124"/>
      <c r="K285" s="125"/>
      <c r="L285" s="124"/>
      <c r="M285" s="124"/>
      <c r="N285" s="124"/>
      <c r="O285" s="124"/>
      <c r="P285" s="126"/>
    </row>
    <row r="286" spans="1:16" s="127" customFormat="1" ht="18" customHeight="1">
      <c r="A286" s="121"/>
      <c r="B286" s="122"/>
      <c r="C286" s="128" t="s">
        <v>1557</v>
      </c>
      <c r="D286" s="122"/>
      <c r="E286" s="122"/>
      <c r="F286" s="124"/>
      <c r="G286" s="124"/>
      <c r="H286" s="124"/>
      <c r="I286" s="124"/>
      <c r="J286" s="124"/>
      <c r="K286" s="125"/>
      <c r="L286" s="124"/>
      <c r="M286" s="124"/>
      <c r="N286" s="124"/>
      <c r="O286" s="124"/>
      <c r="P286" s="126"/>
    </row>
    <row r="287" spans="1:16" s="127" customFormat="1" ht="18" customHeight="1">
      <c r="A287" s="121"/>
      <c r="B287" s="122"/>
      <c r="C287" s="128" t="s">
        <v>1714</v>
      </c>
      <c r="D287" s="122" t="s">
        <v>127</v>
      </c>
      <c r="E287" s="122">
        <v>1</v>
      </c>
      <c r="F287" s="124"/>
      <c r="G287" s="124"/>
      <c r="H287" s="124"/>
      <c r="I287" s="124"/>
      <c r="J287" s="124"/>
      <c r="K287" s="125"/>
      <c r="L287" s="124"/>
      <c r="M287" s="124"/>
      <c r="N287" s="124"/>
      <c r="O287" s="124"/>
      <c r="P287" s="126"/>
    </row>
    <row r="288" spans="1:16" s="127" customFormat="1" ht="18" customHeight="1">
      <c r="A288" s="121"/>
      <c r="B288" s="122"/>
      <c r="C288" s="128" t="s">
        <v>1558</v>
      </c>
      <c r="D288" s="122"/>
      <c r="E288" s="122"/>
      <c r="F288" s="124"/>
      <c r="G288" s="124"/>
      <c r="H288" s="124"/>
      <c r="I288" s="124"/>
      <c r="J288" s="124"/>
      <c r="K288" s="125"/>
      <c r="L288" s="124"/>
      <c r="M288" s="124"/>
      <c r="N288" s="124"/>
      <c r="O288" s="124"/>
      <c r="P288" s="126"/>
    </row>
    <row r="289" spans="1:16" s="127" customFormat="1" ht="18" customHeight="1">
      <c r="A289" s="121"/>
      <c r="B289" s="122"/>
      <c r="C289" s="128" t="s">
        <v>1708</v>
      </c>
      <c r="D289" s="122" t="s">
        <v>127</v>
      </c>
      <c r="E289" s="122">
        <v>1</v>
      </c>
      <c r="F289" s="124"/>
      <c r="G289" s="124"/>
      <c r="H289" s="124"/>
      <c r="I289" s="124"/>
      <c r="J289" s="124"/>
      <c r="K289" s="125"/>
      <c r="L289" s="124"/>
      <c r="M289" s="124"/>
      <c r="N289" s="124"/>
      <c r="O289" s="124"/>
      <c r="P289" s="126"/>
    </row>
    <row r="290" spans="1:16" s="127" customFormat="1" ht="18" customHeight="1">
      <c r="A290" s="121"/>
      <c r="B290" s="122"/>
      <c r="C290" s="128" t="s">
        <v>1559</v>
      </c>
      <c r="D290" s="122"/>
      <c r="E290" s="122"/>
      <c r="F290" s="124"/>
      <c r="G290" s="124"/>
      <c r="H290" s="124"/>
      <c r="I290" s="124"/>
      <c r="J290" s="124"/>
      <c r="K290" s="125"/>
      <c r="L290" s="124"/>
      <c r="M290" s="124"/>
      <c r="N290" s="124"/>
      <c r="O290" s="124"/>
      <c r="P290" s="126"/>
    </row>
    <row r="291" spans="1:16" s="127" customFormat="1" ht="18" customHeight="1">
      <c r="A291" s="121"/>
      <c r="B291" s="122"/>
      <c r="C291" s="128" t="s">
        <v>1714</v>
      </c>
      <c r="D291" s="122" t="s">
        <v>127</v>
      </c>
      <c r="E291" s="122">
        <v>1</v>
      </c>
      <c r="F291" s="124"/>
      <c r="G291" s="124"/>
      <c r="H291" s="124"/>
      <c r="I291" s="124"/>
      <c r="J291" s="124"/>
      <c r="K291" s="125"/>
      <c r="L291" s="124"/>
      <c r="M291" s="124"/>
      <c r="N291" s="124"/>
      <c r="O291" s="124"/>
      <c r="P291" s="126"/>
    </row>
    <row r="292" spans="1:16" s="127" customFormat="1" ht="18" customHeight="1">
      <c r="A292" s="121"/>
      <c r="B292" s="122"/>
      <c r="C292" s="128" t="s">
        <v>1560</v>
      </c>
      <c r="D292" s="122"/>
      <c r="E292" s="122"/>
      <c r="F292" s="124"/>
      <c r="G292" s="124"/>
      <c r="H292" s="124"/>
      <c r="I292" s="124"/>
      <c r="J292" s="124"/>
      <c r="K292" s="125"/>
      <c r="L292" s="124"/>
      <c r="M292" s="124"/>
      <c r="N292" s="124"/>
      <c r="O292" s="124"/>
      <c r="P292" s="126"/>
    </row>
    <row r="293" spans="1:16" s="127" customFormat="1" ht="18" customHeight="1">
      <c r="A293" s="121"/>
      <c r="B293" s="122"/>
      <c r="C293" s="128" t="s">
        <v>1714</v>
      </c>
      <c r="D293" s="122" t="s">
        <v>127</v>
      </c>
      <c r="E293" s="122">
        <v>1</v>
      </c>
      <c r="F293" s="124"/>
      <c r="G293" s="124"/>
      <c r="H293" s="124"/>
      <c r="I293" s="124"/>
      <c r="J293" s="124"/>
      <c r="K293" s="125"/>
      <c r="L293" s="124"/>
      <c r="M293" s="124"/>
      <c r="N293" s="124"/>
      <c r="O293" s="124"/>
      <c r="P293" s="126"/>
    </row>
    <row r="294" spans="1:16" s="127" customFormat="1" ht="18" customHeight="1">
      <c r="A294" s="121"/>
      <c r="B294" s="122"/>
      <c r="C294" s="128" t="s">
        <v>1561</v>
      </c>
      <c r="D294" s="122"/>
      <c r="E294" s="122"/>
      <c r="F294" s="124"/>
      <c r="G294" s="124"/>
      <c r="H294" s="124"/>
      <c r="I294" s="124"/>
      <c r="J294" s="124"/>
      <c r="K294" s="125"/>
      <c r="L294" s="124"/>
      <c r="M294" s="124"/>
      <c r="N294" s="124"/>
      <c r="O294" s="124"/>
      <c r="P294" s="126"/>
    </row>
    <row r="295" spans="1:16" s="127" customFormat="1" ht="18" customHeight="1">
      <c r="A295" s="121"/>
      <c r="B295" s="122"/>
      <c r="C295" s="128" t="s">
        <v>1715</v>
      </c>
      <c r="D295" s="122" t="s">
        <v>127</v>
      </c>
      <c r="E295" s="122">
        <v>3</v>
      </c>
      <c r="F295" s="124"/>
      <c r="G295" s="124"/>
      <c r="H295" s="124"/>
      <c r="I295" s="124"/>
      <c r="J295" s="124"/>
      <c r="K295" s="125"/>
      <c r="L295" s="124"/>
      <c r="M295" s="124"/>
      <c r="N295" s="124"/>
      <c r="O295" s="124"/>
      <c r="P295" s="126"/>
    </row>
    <row r="296" spans="1:16" s="127" customFormat="1" ht="18" customHeight="1">
      <c r="A296" s="137"/>
      <c r="B296" s="138"/>
      <c r="C296" s="139" t="s">
        <v>1562</v>
      </c>
      <c r="D296" s="138"/>
      <c r="E296" s="138"/>
      <c r="F296" s="140"/>
      <c r="G296" s="140"/>
      <c r="H296" s="140"/>
      <c r="I296" s="140"/>
      <c r="J296" s="140"/>
      <c r="K296" s="141"/>
      <c r="L296" s="140"/>
      <c r="M296" s="140"/>
      <c r="N296" s="140"/>
      <c r="O296" s="140"/>
      <c r="P296" s="142"/>
    </row>
    <row r="297" spans="1:16" s="127" customFormat="1" ht="18" customHeight="1">
      <c r="A297" s="121"/>
      <c r="B297" s="122"/>
      <c r="C297" s="128" t="s">
        <v>1714</v>
      </c>
      <c r="D297" s="122" t="s">
        <v>143</v>
      </c>
      <c r="E297" s="122">
        <v>2</v>
      </c>
      <c r="F297" s="124"/>
      <c r="G297" s="124"/>
      <c r="H297" s="124"/>
      <c r="I297" s="124"/>
      <c r="J297" s="124"/>
      <c r="K297" s="125"/>
      <c r="L297" s="124"/>
      <c r="M297" s="124"/>
      <c r="N297" s="124"/>
      <c r="O297" s="124"/>
      <c r="P297" s="126"/>
    </row>
    <row r="298" spans="1:16" s="127" customFormat="1" ht="18" customHeight="1">
      <c r="A298" s="121"/>
      <c r="B298" s="122"/>
      <c r="C298" s="128" t="s">
        <v>1563</v>
      </c>
      <c r="D298" s="122"/>
      <c r="E298" s="122"/>
      <c r="F298" s="124"/>
      <c r="G298" s="124"/>
      <c r="H298" s="124"/>
      <c r="I298" s="124"/>
      <c r="J298" s="124"/>
      <c r="K298" s="125"/>
      <c r="L298" s="124"/>
      <c r="M298" s="124"/>
      <c r="N298" s="124"/>
      <c r="O298" s="124"/>
      <c r="P298" s="126"/>
    </row>
    <row r="299" spans="1:16" s="127" customFormat="1" ht="18" customHeight="1">
      <c r="A299" s="121"/>
      <c r="B299" s="122"/>
      <c r="C299" s="128" t="s">
        <v>1564</v>
      </c>
      <c r="D299" s="122" t="s">
        <v>127</v>
      </c>
      <c r="E299" s="122">
        <v>1</v>
      </c>
      <c r="F299" s="124"/>
      <c r="G299" s="124"/>
      <c r="H299" s="124"/>
      <c r="I299" s="124"/>
      <c r="J299" s="124"/>
      <c r="K299" s="125"/>
      <c r="L299" s="124"/>
      <c r="M299" s="124"/>
      <c r="N299" s="124"/>
      <c r="O299" s="124"/>
      <c r="P299" s="126"/>
    </row>
    <row r="300" spans="1:16" s="127" customFormat="1" ht="18" customHeight="1">
      <c r="A300" s="121"/>
      <c r="B300" s="122"/>
      <c r="C300" s="128" t="s">
        <v>1565</v>
      </c>
      <c r="D300" s="122"/>
      <c r="E300" s="122"/>
      <c r="F300" s="124"/>
      <c r="G300" s="124"/>
      <c r="H300" s="124"/>
      <c r="I300" s="124"/>
      <c r="J300" s="124"/>
      <c r="K300" s="125"/>
      <c r="L300" s="124"/>
      <c r="M300" s="124"/>
      <c r="N300" s="124"/>
      <c r="O300" s="124"/>
      <c r="P300" s="126"/>
    </row>
    <row r="301" spans="1:16" s="127" customFormat="1" ht="18" customHeight="1">
      <c r="A301" s="121"/>
      <c r="B301" s="122"/>
      <c r="C301" s="128" t="s">
        <v>1708</v>
      </c>
      <c r="D301" s="122" t="s">
        <v>127</v>
      </c>
      <c r="E301" s="122">
        <v>2</v>
      </c>
      <c r="F301" s="124"/>
      <c r="G301" s="124"/>
      <c r="H301" s="124"/>
      <c r="I301" s="124"/>
      <c r="J301" s="124"/>
      <c r="K301" s="125"/>
      <c r="L301" s="124"/>
      <c r="M301" s="124"/>
      <c r="N301" s="124"/>
      <c r="O301" s="124"/>
      <c r="P301" s="126"/>
    </row>
    <row r="302" spans="1:16" s="127" customFormat="1" ht="18" customHeight="1">
      <c r="A302" s="121"/>
      <c r="B302" s="122"/>
      <c r="C302" s="128" t="s">
        <v>1566</v>
      </c>
      <c r="D302" s="122"/>
      <c r="E302" s="122"/>
      <c r="F302" s="124"/>
      <c r="G302" s="124"/>
      <c r="H302" s="124"/>
      <c r="I302" s="124"/>
      <c r="J302" s="124"/>
      <c r="K302" s="125"/>
      <c r="L302" s="124"/>
      <c r="M302" s="124"/>
      <c r="N302" s="124"/>
      <c r="O302" s="124"/>
      <c r="P302" s="126"/>
    </row>
    <row r="303" spans="1:16" s="127" customFormat="1" ht="18" customHeight="1">
      <c r="A303" s="121"/>
      <c r="B303" s="122"/>
      <c r="C303" s="128" t="s">
        <v>1714</v>
      </c>
      <c r="D303" s="122" t="s">
        <v>127</v>
      </c>
      <c r="E303" s="122">
        <v>1</v>
      </c>
      <c r="F303" s="124"/>
      <c r="G303" s="124"/>
      <c r="H303" s="124"/>
      <c r="I303" s="124"/>
      <c r="J303" s="124"/>
      <c r="K303" s="125"/>
      <c r="L303" s="124"/>
      <c r="M303" s="124"/>
      <c r="N303" s="124"/>
      <c r="O303" s="124"/>
      <c r="P303" s="126"/>
    </row>
    <row r="304" spans="1:16" s="127" customFormat="1" ht="18" customHeight="1">
      <c r="A304" s="121"/>
      <c r="B304" s="122"/>
      <c r="C304" s="128" t="s">
        <v>1567</v>
      </c>
      <c r="D304" s="122"/>
      <c r="E304" s="122"/>
      <c r="F304" s="124"/>
      <c r="G304" s="124"/>
      <c r="H304" s="124"/>
      <c r="I304" s="124"/>
      <c r="J304" s="124"/>
      <c r="K304" s="125"/>
      <c r="L304" s="124"/>
      <c r="M304" s="124"/>
      <c r="N304" s="124"/>
      <c r="O304" s="124"/>
      <c r="P304" s="126"/>
    </row>
    <row r="305" spans="1:16" s="127" customFormat="1" ht="18" customHeight="1">
      <c r="A305" s="121"/>
      <c r="B305" s="122"/>
      <c r="C305" s="128" t="s">
        <v>1714</v>
      </c>
      <c r="D305" s="122" t="s">
        <v>127</v>
      </c>
      <c r="E305" s="122">
        <v>1</v>
      </c>
      <c r="F305" s="124"/>
      <c r="G305" s="124"/>
      <c r="H305" s="124"/>
      <c r="I305" s="124"/>
      <c r="J305" s="124"/>
      <c r="K305" s="125"/>
      <c r="L305" s="124"/>
      <c r="M305" s="124"/>
      <c r="N305" s="124"/>
      <c r="O305" s="124"/>
      <c r="P305" s="126"/>
    </row>
    <row r="306" spans="1:16" s="127" customFormat="1" ht="18" customHeight="1">
      <c r="A306" s="121"/>
      <c r="B306" s="122"/>
      <c r="C306" s="128" t="s">
        <v>1568</v>
      </c>
      <c r="D306" s="122"/>
      <c r="E306" s="122"/>
      <c r="F306" s="124"/>
      <c r="G306" s="124"/>
      <c r="H306" s="124"/>
      <c r="I306" s="124"/>
      <c r="J306" s="124"/>
      <c r="K306" s="125"/>
      <c r="L306" s="124"/>
      <c r="M306" s="124"/>
      <c r="N306" s="124"/>
      <c r="O306" s="124"/>
      <c r="P306" s="126"/>
    </row>
    <row r="307" spans="1:16" s="127" customFormat="1" ht="18" customHeight="1">
      <c r="A307" s="121"/>
      <c r="B307" s="122"/>
      <c r="C307" s="128" t="s">
        <v>1564</v>
      </c>
      <c r="D307" s="122" t="s">
        <v>127</v>
      </c>
      <c r="E307" s="122">
        <v>1</v>
      </c>
      <c r="F307" s="124"/>
      <c r="G307" s="124"/>
      <c r="H307" s="124"/>
      <c r="I307" s="124"/>
      <c r="J307" s="124"/>
      <c r="K307" s="125"/>
      <c r="L307" s="124"/>
      <c r="M307" s="124"/>
      <c r="N307" s="124"/>
      <c r="O307" s="124"/>
      <c r="P307" s="126"/>
    </row>
    <row r="308" spans="1:16" s="127" customFormat="1" ht="18" customHeight="1">
      <c r="A308" s="121"/>
      <c r="B308" s="122"/>
      <c r="C308" s="128" t="s">
        <v>77</v>
      </c>
      <c r="D308" s="122"/>
      <c r="E308" s="122"/>
      <c r="F308" s="124"/>
      <c r="G308" s="124"/>
      <c r="H308" s="124"/>
      <c r="I308" s="124"/>
      <c r="J308" s="124"/>
      <c r="K308" s="125"/>
      <c r="L308" s="124"/>
      <c r="M308" s="124"/>
      <c r="N308" s="124"/>
      <c r="O308" s="124"/>
      <c r="P308" s="126"/>
    </row>
    <row r="309" spans="1:16" s="127" customFormat="1" ht="18" customHeight="1">
      <c r="A309" s="121"/>
      <c r="B309" s="122"/>
      <c r="C309" s="128" t="s">
        <v>1716</v>
      </c>
      <c r="D309" s="122" t="s">
        <v>127</v>
      </c>
      <c r="E309" s="122">
        <v>1</v>
      </c>
      <c r="F309" s="124"/>
      <c r="G309" s="124"/>
      <c r="H309" s="124"/>
      <c r="I309" s="124"/>
      <c r="J309" s="124"/>
      <c r="K309" s="125"/>
      <c r="L309" s="124"/>
      <c r="M309" s="124"/>
      <c r="N309" s="124"/>
      <c r="O309" s="124"/>
      <c r="P309" s="126"/>
    </row>
    <row r="310" spans="1:16" s="127" customFormat="1" ht="18" customHeight="1">
      <c r="A310" s="121"/>
      <c r="B310" s="122"/>
      <c r="C310" s="128" t="s">
        <v>1569</v>
      </c>
      <c r="D310" s="122" t="s">
        <v>127</v>
      </c>
      <c r="E310" s="122">
        <v>1</v>
      </c>
      <c r="F310" s="124"/>
      <c r="G310" s="124"/>
      <c r="H310" s="124"/>
      <c r="I310" s="124"/>
      <c r="J310" s="124"/>
      <c r="K310" s="125"/>
      <c r="L310" s="124"/>
      <c r="M310" s="124"/>
      <c r="N310" s="124"/>
      <c r="O310" s="124"/>
      <c r="P310" s="126"/>
    </row>
    <row r="311" spans="1:16" s="127" customFormat="1" ht="18" customHeight="1">
      <c r="A311" s="121"/>
      <c r="B311" s="122"/>
      <c r="C311" s="128" t="s">
        <v>1570</v>
      </c>
      <c r="D311" s="122" t="s">
        <v>127</v>
      </c>
      <c r="E311" s="122">
        <v>4</v>
      </c>
      <c r="F311" s="124"/>
      <c r="G311" s="124"/>
      <c r="H311" s="124"/>
      <c r="I311" s="124"/>
      <c r="J311" s="124"/>
      <c r="K311" s="125"/>
      <c r="L311" s="124"/>
      <c r="M311" s="124"/>
      <c r="N311" s="124"/>
      <c r="O311" s="124"/>
      <c r="P311" s="126"/>
    </row>
    <row r="312" spans="1:16" s="127" customFormat="1" ht="18" customHeight="1">
      <c r="A312" s="121"/>
      <c r="B312" s="122"/>
      <c r="C312" s="128" t="s">
        <v>1571</v>
      </c>
      <c r="D312" s="122" t="s">
        <v>127</v>
      </c>
      <c r="E312" s="122">
        <v>2</v>
      </c>
      <c r="F312" s="124"/>
      <c r="G312" s="124"/>
      <c r="H312" s="124"/>
      <c r="I312" s="124"/>
      <c r="J312" s="124"/>
      <c r="K312" s="125"/>
      <c r="L312" s="124"/>
      <c r="M312" s="124"/>
      <c r="N312" s="124"/>
      <c r="O312" s="124"/>
      <c r="P312" s="126"/>
    </row>
    <row r="313" spans="1:16" s="127" customFormat="1" ht="18" customHeight="1">
      <c r="A313" s="121"/>
      <c r="B313" s="122"/>
      <c r="C313" s="128" t="s">
        <v>0</v>
      </c>
      <c r="D313" s="122" t="s">
        <v>127</v>
      </c>
      <c r="E313" s="122">
        <v>1</v>
      </c>
      <c r="F313" s="124"/>
      <c r="G313" s="124"/>
      <c r="H313" s="124"/>
      <c r="I313" s="124"/>
      <c r="J313" s="124"/>
      <c r="K313" s="125"/>
      <c r="L313" s="124"/>
      <c r="M313" s="124"/>
      <c r="N313" s="124"/>
      <c r="O313" s="124"/>
      <c r="P313" s="126"/>
    </row>
    <row r="314" spans="1:16" s="127" customFormat="1" ht="18" customHeight="1">
      <c r="A314" s="121"/>
      <c r="B314" s="122"/>
      <c r="C314" s="128" t="s">
        <v>1</v>
      </c>
      <c r="D314" s="122"/>
      <c r="E314" s="122"/>
      <c r="F314" s="124"/>
      <c r="G314" s="124"/>
      <c r="H314" s="124"/>
      <c r="I314" s="124"/>
      <c r="J314" s="124"/>
      <c r="K314" s="125"/>
      <c r="L314" s="124"/>
      <c r="M314" s="124"/>
      <c r="N314" s="124"/>
      <c r="O314" s="124"/>
      <c r="P314" s="126"/>
    </row>
    <row r="315" spans="1:16" s="127" customFormat="1" ht="18" customHeight="1">
      <c r="A315" s="121"/>
      <c r="B315" s="122"/>
      <c r="C315" s="128" t="s">
        <v>1709</v>
      </c>
      <c r="D315" s="122" t="s">
        <v>127</v>
      </c>
      <c r="E315" s="122">
        <v>1</v>
      </c>
      <c r="F315" s="124"/>
      <c r="G315" s="124"/>
      <c r="H315" s="124"/>
      <c r="I315" s="124"/>
      <c r="J315" s="124"/>
      <c r="K315" s="125"/>
      <c r="L315" s="124"/>
      <c r="M315" s="124"/>
      <c r="N315" s="124"/>
      <c r="O315" s="124"/>
      <c r="P315" s="126"/>
    </row>
    <row r="316" spans="1:16" s="127" customFormat="1" ht="18" customHeight="1">
      <c r="A316" s="121"/>
      <c r="B316" s="122"/>
      <c r="C316" s="128" t="s">
        <v>2</v>
      </c>
      <c r="D316" s="122" t="s">
        <v>127</v>
      </c>
      <c r="E316" s="122">
        <v>1</v>
      </c>
      <c r="F316" s="124"/>
      <c r="G316" s="124"/>
      <c r="H316" s="124"/>
      <c r="I316" s="124"/>
      <c r="J316" s="124"/>
      <c r="K316" s="125"/>
      <c r="L316" s="124"/>
      <c r="M316" s="124"/>
      <c r="N316" s="124"/>
      <c r="O316" s="124"/>
      <c r="P316" s="126"/>
    </row>
    <row r="317" spans="1:16" s="127" customFormat="1" ht="18" customHeight="1">
      <c r="A317" s="121"/>
      <c r="B317" s="122"/>
      <c r="C317" s="128" t="s">
        <v>78</v>
      </c>
      <c r="D317" s="122"/>
      <c r="E317" s="122"/>
      <c r="F317" s="124"/>
      <c r="G317" s="124"/>
      <c r="H317" s="124"/>
      <c r="I317" s="124"/>
      <c r="J317" s="124"/>
      <c r="K317" s="125"/>
      <c r="L317" s="124"/>
      <c r="M317" s="124"/>
      <c r="N317" s="124"/>
      <c r="O317" s="124"/>
      <c r="P317" s="126"/>
    </row>
    <row r="318" spans="1:16" s="127" customFormat="1" ht="18" customHeight="1">
      <c r="A318" s="121"/>
      <c r="B318" s="122"/>
      <c r="C318" s="128" t="s">
        <v>1708</v>
      </c>
      <c r="D318" s="122" t="s">
        <v>127</v>
      </c>
      <c r="E318" s="122">
        <v>1</v>
      </c>
      <c r="F318" s="124"/>
      <c r="G318" s="124"/>
      <c r="H318" s="124"/>
      <c r="I318" s="124"/>
      <c r="J318" s="124"/>
      <c r="K318" s="125"/>
      <c r="L318" s="124"/>
      <c r="M318" s="124"/>
      <c r="N318" s="124"/>
      <c r="O318" s="124"/>
      <c r="P318" s="126"/>
    </row>
    <row r="319" spans="1:16" s="127" customFormat="1" ht="18" customHeight="1">
      <c r="A319" s="121"/>
      <c r="B319" s="122"/>
      <c r="C319" s="128" t="s">
        <v>3</v>
      </c>
      <c r="D319" s="122" t="s">
        <v>127</v>
      </c>
      <c r="E319" s="122">
        <v>2</v>
      </c>
      <c r="F319" s="124"/>
      <c r="G319" s="124"/>
      <c r="H319" s="124"/>
      <c r="I319" s="124"/>
      <c r="J319" s="124"/>
      <c r="K319" s="125"/>
      <c r="L319" s="124"/>
      <c r="M319" s="124"/>
      <c r="N319" s="124"/>
      <c r="O319" s="124"/>
      <c r="P319" s="126"/>
    </row>
    <row r="320" spans="1:16" s="127" customFormat="1" ht="18" customHeight="1">
      <c r="A320" s="121"/>
      <c r="B320" s="122"/>
      <c r="C320" s="128" t="s">
        <v>4</v>
      </c>
      <c r="D320" s="122" t="s">
        <v>127</v>
      </c>
      <c r="E320" s="122">
        <v>1</v>
      </c>
      <c r="F320" s="124"/>
      <c r="G320" s="124"/>
      <c r="H320" s="124"/>
      <c r="I320" s="124"/>
      <c r="J320" s="124"/>
      <c r="K320" s="125"/>
      <c r="L320" s="124"/>
      <c r="M320" s="124"/>
      <c r="N320" s="124"/>
      <c r="O320" s="124"/>
      <c r="P320" s="126"/>
    </row>
    <row r="321" spans="1:16" s="127" customFormat="1" ht="18" customHeight="1">
      <c r="A321" s="121"/>
      <c r="B321" s="122"/>
      <c r="C321" s="128" t="s">
        <v>5</v>
      </c>
      <c r="D321" s="122" t="s">
        <v>127</v>
      </c>
      <c r="E321" s="122">
        <v>1</v>
      </c>
      <c r="F321" s="124"/>
      <c r="G321" s="124"/>
      <c r="H321" s="124"/>
      <c r="I321" s="124"/>
      <c r="J321" s="124"/>
      <c r="K321" s="125"/>
      <c r="L321" s="124"/>
      <c r="M321" s="124"/>
      <c r="N321" s="124"/>
      <c r="O321" s="124"/>
      <c r="P321" s="126"/>
    </row>
    <row r="322" spans="1:16" s="127" customFormat="1" ht="18" customHeight="1">
      <c r="A322" s="137"/>
      <c r="B322" s="138"/>
      <c r="C322" s="139" t="s">
        <v>79</v>
      </c>
      <c r="D322" s="138"/>
      <c r="E322" s="138"/>
      <c r="F322" s="140"/>
      <c r="G322" s="140"/>
      <c r="H322" s="140"/>
      <c r="I322" s="140"/>
      <c r="J322" s="140"/>
      <c r="K322" s="141"/>
      <c r="L322" s="140"/>
      <c r="M322" s="140"/>
      <c r="N322" s="140"/>
      <c r="O322" s="140"/>
      <c r="P322" s="142"/>
    </row>
    <row r="323" spans="1:16" s="127" customFormat="1" ht="18" customHeight="1">
      <c r="A323" s="121"/>
      <c r="B323" s="122"/>
      <c r="C323" s="128" t="s">
        <v>1709</v>
      </c>
      <c r="D323" s="122" t="s">
        <v>143</v>
      </c>
      <c r="E323" s="122">
        <v>2</v>
      </c>
      <c r="F323" s="124"/>
      <c r="G323" s="124"/>
      <c r="H323" s="124"/>
      <c r="I323" s="124"/>
      <c r="J323" s="124"/>
      <c r="K323" s="125"/>
      <c r="L323" s="124"/>
      <c r="M323" s="124"/>
      <c r="N323" s="124"/>
      <c r="O323" s="124"/>
      <c r="P323" s="126"/>
    </row>
    <row r="324" spans="1:16" s="127" customFormat="1" ht="18" customHeight="1">
      <c r="A324" s="121"/>
      <c r="B324" s="122"/>
      <c r="C324" s="128" t="s">
        <v>6</v>
      </c>
      <c r="D324" s="122" t="s">
        <v>127</v>
      </c>
      <c r="E324" s="122">
        <v>8</v>
      </c>
      <c r="F324" s="124"/>
      <c r="G324" s="124"/>
      <c r="H324" s="124"/>
      <c r="I324" s="124"/>
      <c r="J324" s="124"/>
      <c r="K324" s="125"/>
      <c r="L324" s="124"/>
      <c r="M324" s="124"/>
      <c r="N324" s="124"/>
      <c r="O324" s="124"/>
      <c r="P324" s="126"/>
    </row>
    <row r="325" spans="1:16" s="127" customFormat="1" ht="18" customHeight="1">
      <c r="A325" s="121"/>
      <c r="B325" s="122"/>
      <c r="C325" s="128" t="s">
        <v>80</v>
      </c>
      <c r="D325" s="122"/>
      <c r="E325" s="122"/>
      <c r="F325" s="124"/>
      <c r="G325" s="124"/>
      <c r="H325" s="124"/>
      <c r="I325" s="124"/>
      <c r="J325" s="124"/>
      <c r="K325" s="125"/>
      <c r="L325" s="124"/>
      <c r="M325" s="124"/>
      <c r="N325" s="124"/>
      <c r="O325" s="124"/>
      <c r="P325" s="126"/>
    </row>
    <row r="326" spans="1:16" s="127" customFormat="1" ht="18" customHeight="1">
      <c r="A326" s="121"/>
      <c r="B326" s="122"/>
      <c r="C326" s="128" t="s">
        <v>1713</v>
      </c>
      <c r="D326" s="122" t="s">
        <v>127</v>
      </c>
      <c r="E326" s="122">
        <v>2</v>
      </c>
      <c r="F326" s="124"/>
      <c r="G326" s="124"/>
      <c r="H326" s="124"/>
      <c r="I326" s="124"/>
      <c r="J326" s="124"/>
      <c r="K326" s="125"/>
      <c r="L326" s="124"/>
      <c r="M326" s="124"/>
      <c r="N326" s="124"/>
      <c r="O326" s="124"/>
      <c r="P326" s="126"/>
    </row>
    <row r="327" spans="1:16" s="127" customFormat="1" ht="18" customHeight="1">
      <c r="A327" s="121"/>
      <c r="B327" s="122"/>
      <c r="C327" s="128" t="s">
        <v>7</v>
      </c>
      <c r="D327" s="122"/>
      <c r="E327" s="122"/>
      <c r="F327" s="124"/>
      <c r="G327" s="124"/>
      <c r="H327" s="124"/>
      <c r="I327" s="124"/>
      <c r="J327" s="124"/>
      <c r="K327" s="125"/>
      <c r="L327" s="124"/>
      <c r="M327" s="124"/>
      <c r="N327" s="124"/>
      <c r="O327" s="124"/>
      <c r="P327" s="126"/>
    </row>
    <row r="328" spans="1:16" s="127" customFormat="1" ht="18" customHeight="1">
      <c r="A328" s="121"/>
      <c r="B328" s="122"/>
      <c r="C328" s="128" t="s">
        <v>1708</v>
      </c>
      <c r="D328" s="122" t="s">
        <v>127</v>
      </c>
      <c r="E328" s="122">
        <v>1</v>
      </c>
      <c r="F328" s="124"/>
      <c r="G328" s="124"/>
      <c r="H328" s="124"/>
      <c r="I328" s="124"/>
      <c r="J328" s="124"/>
      <c r="K328" s="125"/>
      <c r="L328" s="124"/>
      <c r="M328" s="124"/>
      <c r="N328" s="124"/>
      <c r="O328" s="124"/>
      <c r="P328" s="126"/>
    </row>
    <row r="329" spans="1:16" s="127" customFormat="1" ht="18" customHeight="1">
      <c r="A329" s="121"/>
      <c r="B329" s="122"/>
      <c r="C329" s="128" t="s">
        <v>8</v>
      </c>
      <c r="D329" s="122"/>
      <c r="E329" s="122"/>
      <c r="F329" s="124"/>
      <c r="G329" s="124"/>
      <c r="H329" s="124"/>
      <c r="I329" s="124"/>
      <c r="J329" s="124"/>
      <c r="K329" s="125"/>
      <c r="L329" s="124"/>
      <c r="M329" s="124"/>
      <c r="N329" s="124"/>
      <c r="O329" s="124"/>
      <c r="P329" s="126"/>
    </row>
    <row r="330" spans="1:16" s="127" customFormat="1" ht="18" customHeight="1">
      <c r="A330" s="121"/>
      <c r="B330" s="122"/>
      <c r="C330" s="128" t="s">
        <v>1708</v>
      </c>
      <c r="D330" s="122" t="s">
        <v>127</v>
      </c>
      <c r="E330" s="122">
        <v>1</v>
      </c>
      <c r="F330" s="124"/>
      <c r="G330" s="124"/>
      <c r="H330" s="124"/>
      <c r="I330" s="124"/>
      <c r="J330" s="124"/>
      <c r="K330" s="125"/>
      <c r="L330" s="124"/>
      <c r="M330" s="124"/>
      <c r="N330" s="124"/>
      <c r="O330" s="124"/>
      <c r="P330" s="126"/>
    </row>
    <row r="331" spans="1:16" s="127" customFormat="1" ht="18" customHeight="1">
      <c r="A331" s="121"/>
      <c r="B331" s="122"/>
      <c r="C331" s="128" t="s">
        <v>9</v>
      </c>
      <c r="D331" s="122" t="s">
        <v>127</v>
      </c>
      <c r="E331" s="122">
        <v>1</v>
      </c>
      <c r="F331" s="124"/>
      <c r="G331" s="124"/>
      <c r="H331" s="124"/>
      <c r="I331" s="124"/>
      <c r="J331" s="124"/>
      <c r="K331" s="125"/>
      <c r="L331" s="124"/>
      <c r="M331" s="124"/>
      <c r="N331" s="124"/>
      <c r="O331" s="124"/>
      <c r="P331" s="126"/>
    </row>
    <row r="332" spans="1:16" s="127" customFormat="1" ht="18" customHeight="1">
      <c r="A332" s="121"/>
      <c r="B332" s="122"/>
      <c r="C332" s="128" t="s">
        <v>10</v>
      </c>
      <c r="D332" s="122"/>
      <c r="E332" s="122"/>
      <c r="F332" s="124"/>
      <c r="G332" s="124"/>
      <c r="H332" s="124"/>
      <c r="I332" s="124"/>
      <c r="J332" s="124"/>
      <c r="K332" s="125"/>
      <c r="L332" s="124"/>
      <c r="M332" s="124"/>
      <c r="N332" s="124"/>
      <c r="O332" s="124"/>
      <c r="P332" s="126"/>
    </row>
    <row r="333" spans="1:16" s="127" customFormat="1" ht="18" customHeight="1">
      <c r="A333" s="121"/>
      <c r="B333" s="122"/>
      <c r="C333" s="128" t="s">
        <v>1709</v>
      </c>
      <c r="D333" s="122" t="s">
        <v>127</v>
      </c>
      <c r="E333" s="122">
        <v>1</v>
      </c>
      <c r="F333" s="124"/>
      <c r="G333" s="124"/>
      <c r="H333" s="124"/>
      <c r="I333" s="124"/>
      <c r="J333" s="124"/>
      <c r="K333" s="125"/>
      <c r="L333" s="124"/>
      <c r="M333" s="124"/>
      <c r="N333" s="124"/>
      <c r="O333" s="124"/>
      <c r="P333" s="126"/>
    </row>
    <row r="334" spans="1:16" s="127" customFormat="1" ht="18" customHeight="1">
      <c r="A334" s="121"/>
      <c r="B334" s="122"/>
      <c r="C334" s="128" t="s">
        <v>11</v>
      </c>
      <c r="D334" s="122" t="s">
        <v>127</v>
      </c>
      <c r="E334" s="122">
        <v>7</v>
      </c>
      <c r="F334" s="124"/>
      <c r="G334" s="124"/>
      <c r="H334" s="124"/>
      <c r="I334" s="124"/>
      <c r="J334" s="124"/>
      <c r="K334" s="125"/>
      <c r="L334" s="124"/>
      <c r="M334" s="124"/>
      <c r="N334" s="124"/>
      <c r="O334" s="124"/>
      <c r="P334" s="126"/>
    </row>
    <row r="335" spans="1:16" s="127" customFormat="1" ht="18" customHeight="1">
      <c r="A335" s="121"/>
      <c r="B335" s="122"/>
      <c r="C335" s="128" t="s">
        <v>12</v>
      </c>
      <c r="D335" s="122" t="s">
        <v>127</v>
      </c>
      <c r="E335" s="122">
        <v>2</v>
      </c>
      <c r="F335" s="124"/>
      <c r="G335" s="124"/>
      <c r="H335" s="124"/>
      <c r="I335" s="124"/>
      <c r="J335" s="124"/>
      <c r="K335" s="125"/>
      <c r="L335" s="124"/>
      <c r="M335" s="124"/>
      <c r="N335" s="124"/>
      <c r="O335" s="124"/>
      <c r="P335" s="126"/>
    </row>
    <row r="336" spans="1:16" s="127" customFormat="1" ht="18" customHeight="1">
      <c r="A336" s="121"/>
      <c r="B336" s="122"/>
      <c r="C336" s="128" t="s">
        <v>13</v>
      </c>
      <c r="D336" s="122" t="s">
        <v>127</v>
      </c>
      <c r="E336" s="122">
        <v>2</v>
      </c>
      <c r="F336" s="124"/>
      <c r="G336" s="124"/>
      <c r="H336" s="124"/>
      <c r="I336" s="124"/>
      <c r="J336" s="124"/>
      <c r="K336" s="125"/>
      <c r="L336" s="124"/>
      <c r="M336" s="124"/>
      <c r="N336" s="124"/>
      <c r="O336" s="124"/>
      <c r="P336" s="126"/>
    </row>
    <row r="337" spans="1:16" s="127" customFormat="1" ht="18" customHeight="1">
      <c r="A337" s="121"/>
      <c r="B337" s="122"/>
      <c r="C337" s="128" t="s">
        <v>14</v>
      </c>
      <c r="D337" s="122"/>
      <c r="E337" s="122"/>
      <c r="F337" s="124"/>
      <c r="G337" s="124"/>
      <c r="H337" s="124"/>
      <c r="I337" s="124"/>
      <c r="J337" s="124"/>
      <c r="K337" s="125"/>
      <c r="L337" s="124"/>
      <c r="M337" s="124"/>
      <c r="N337" s="124"/>
      <c r="O337" s="124"/>
      <c r="P337" s="126"/>
    </row>
    <row r="338" spans="1:16" s="127" customFormat="1" ht="18" customHeight="1">
      <c r="A338" s="121"/>
      <c r="B338" s="122"/>
      <c r="C338" s="128" t="s">
        <v>1709</v>
      </c>
      <c r="D338" s="122" t="s">
        <v>127</v>
      </c>
      <c r="E338" s="122">
        <v>116</v>
      </c>
      <c r="F338" s="124"/>
      <c r="G338" s="124"/>
      <c r="H338" s="124"/>
      <c r="I338" s="124"/>
      <c r="J338" s="124"/>
      <c r="K338" s="125"/>
      <c r="L338" s="124"/>
      <c r="M338" s="124"/>
      <c r="N338" s="124"/>
      <c r="O338" s="124"/>
      <c r="P338" s="126"/>
    </row>
    <row r="339" spans="1:16" s="127" customFormat="1" ht="18" customHeight="1">
      <c r="A339" s="121"/>
      <c r="B339" s="122"/>
      <c r="C339" s="128" t="s">
        <v>15</v>
      </c>
      <c r="D339" s="122"/>
      <c r="E339" s="122"/>
      <c r="F339" s="124"/>
      <c r="G339" s="124"/>
      <c r="H339" s="124"/>
      <c r="I339" s="124"/>
      <c r="J339" s="124"/>
      <c r="K339" s="125"/>
      <c r="L339" s="124"/>
      <c r="M339" s="124"/>
      <c r="N339" s="124"/>
      <c r="O339" s="124"/>
      <c r="P339" s="126"/>
    </row>
    <row r="340" spans="1:16" s="127" customFormat="1" ht="18" customHeight="1">
      <c r="A340" s="121"/>
      <c r="B340" s="122"/>
      <c r="C340" s="128" t="s">
        <v>1709</v>
      </c>
      <c r="D340" s="122" t="s">
        <v>127</v>
      </c>
      <c r="E340" s="122">
        <v>1</v>
      </c>
      <c r="F340" s="124"/>
      <c r="G340" s="124"/>
      <c r="H340" s="124"/>
      <c r="I340" s="124"/>
      <c r="J340" s="124"/>
      <c r="K340" s="125"/>
      <c r="L340" s="124"/>
      <c r="M340" s="124"/>
      <c r="N340" s="124"/>
      <c r="O340" s="124"/>
      <c r="P340" s="126"/>
    </row>
    <row r="341" spans="1:16" s="127" customFormat="1" ht="18" customHeight="1">
      <c r="A341" s="121"/>
      <c r="B341" s="122"/>
      <c r="C341" s="128" t="s">
        <v>16</v>
      </c>
      <c r="D341" s="122"/>
      <c r="E341" s="122"/>
      <c r="F341" s="124"/>
      <c r="G341" s="124"/>
      <c r="H341" s="124"/>
      <c r="I341" s="124"/>
      <c r="J341" s="124"/>
      <c r="K341" s="125"/>
      <c r="L341" s="124"/>
      <c r="M341" s="124"/>
      <c r="N341" s="124"/>
      <c r="O341" s="124"/>
      <c r="P341" s="126"/>
    </row>
    <row r="342" spans="1:16" s="127" customFormat="1" ht="18" customHeight="1">
      <c r="A342" s="121"/>
      <c r="B342" s="122"/>
      <c r="C342" s="128" t="s">
        <v>1545</v>
      </c>
      <c r="D342" s="122" t="s">
        <v>127</v>
      </c>
      <c r="E342" s="122">
        <v>1</v>
      </c>
      <c r="F342" s="124"/>
      <c r="G342" s="124"/>
      <c r="H342" s="124"/>
      <c r="I342" s="124"/>
      <c r="J342" s="124"/>
      <c r="K342" s="125"/>
      <c r="L342" s="124"/>
      <c r="M342" s="124"/>
      <c r="N342" s="124"/>
      <c r="O342" s="124"/>
      <c r="P342" s="126"/>
    </row>
    <row r="343" spans="1:16" s="127" customFormat="1" ht="18" customHeight="1">
      <c r="A343" s="121"/>
      <c r="B343" s="122"/>
      <c r="C343" s="128" t="s">
        <v>17</v>
      </c>
      <c r="D343" s="122"/>
      <c r="E343" s="122"/>
      <c r="F343" s="124"/>
      <c r="G343" s="124"/>
      <c r="H343" s="124"/>
      <c r="I343" s="124"/>
      <c r="J343" s="124"/>
      <c r="K343" s="125"/>
      <c r="L343" s="124"/>
      <c r="M343" s="124"/>
      <c r="N343" s="124"/>
      <c r="O343" s="124"/>
      <c r="P343" s="126"/>
    </row>
    <row r="344" spans="1:16" s="127" customFormat="1" ht="18" customHeight="1">
      <c r="A344" s="121"/>
      <c r="B344" s="122"/>
      <c r="C344" s="128" t="s">
        <v>1545</v>
      </c>
      <c r="D344" s="122" t="s">
        <v>127</v>
      </c>
      <c r="E344" s="122">
        <v>1</v>
      </c>
      <c r="F344" s="124"/>
      <c r="G344" s="124"/>
      <c r="H344" s="124"/>
      <c r="I344" s="124"/>
      <c r="J344" s="124"/>
      <c r="K344" s="125"/>
      <c r="L344" s="124"/>
      <c r="M344" s="124"/>
      <c r="N344" s="124"/>
      <c r="O344" s="124"/>
      <c r="P344" s="126"/>
    </row>
    <row r="345" spans="1:16" s="127" customFormat="1" ht="18" customHeight="1">
      <c r="A345" s="121"/>
      <c r="B345" s="122"/>
      <c r="C345" s="128" t="s">
        <v>81</v>
      </c>
      <c r="D345" s="122"/>
      <c r="E345" s="122"/>
      <c r="F345" s="124"/>
      <c r="G345" s="124"/>
      <c r="H345" s="124"/>
      <c r="I345" s="124"/>
      <c r="J345" s="124"/>
      <c r="K345" s="125"/>
      <c r="L345" s="124"/>
      <c r="M345" s="124"/>
      <c r="N345" s="124"/>
      <c r="O345" s="124"/>
      <c r="P345" s="126"/>
    </row>
    <row r="346" spans="1:16" s="127" customFormat="1" ht="18" customHeight="1">
      <c r="A346" s="121"/>
      <c r="B346" s="122"/>
      <c r="C346" s="128" t="s">
        <v>75</v>
      </c>
      <c r="D346" s="122" t="s">
        <v>143</v>
      </c>
      <c r="E346" s="122">
        <v>1</v>
      </c>
      <c r="F346" s="124"/>
      <c r="G346" s="124"/>
      <c r="H346" s="124"/>
      <c r="I346" s="124"/>
      <c r="J346" s="124"/>
      <c r="K346" s="125"/>
      <c r="L346" s="124"/>
      <c r="M346" s="124"/>
      <c r="N346" s="124"/>
      <c r="O346" s="124"/>
      <c r="P346" s="126"/>
    </row>
    <row r="347" spans="1:16" s="127" customFormat="1" ht="18" customHeight="1">
      <c r="A347" s="121"/>
      <c r="B347" s="122"/>
      <c r="C347" s="128" t="s">
        <v>82</v>
      </c>
      <c r="D347" s="122"/>
      <c r="E347" s="122"/>
      <c r="F347" s="124"/>
      <c r="G347" s="124"/>
      <c r="H347" s="124"/>
      <c r="I347" s="124"/>
      <c r="J347" s="124"/>
      <c r="K347" s="125"/>
      <c r="L347" s="124"/>
      <c r="M347" s="124"/>
      <c r="N347" s="124"/>
      <c r="O347" s="124"/>
      <c r="P347" s="126"/>
    </row>
    <row r="348" spans="1:16" s="127" customFormat="1" ht="18" customHeight="1">
      <c r="A348" s="137"/>
      <c r="B348" s="138"/>
      <c r="C348" s="139" t="s">
        <v>75</v>
      </c>
      <c r="D348" s="138" t="s">
        <v>143</v>
      </c>
      <c r="E348" s="138">
        <v>1</v>
      </c>
      <c r="F348" s="140"/>
      <c r="G348" s="140"/>
      <c r="H348" s="140"/>
      <c r="I348" s="140"/>
      <c r="J348" s="140"/>
      <c r="K348" s="141"/>
      <c r="L348" s="140"/>
      <c r="M348" s="140"/>
      <c r="N348" s="140"/>
      <c r="O348" s="140"/>
      <c r="P348" s="142"/>
    </row>
    <row r="349" spans="1:16" s="127" customFormat="1" ht="18" customHeight="1">
      <c r="A349" s="121"/>
      <c r="B349" s="122"/>
      <c r="C349" s="128" t="s">
        <v>63</v>
      </c>
      <c r="D349" s="122"/>
      <c r="E349" s="122"/>
      <c r="F349" s="124"/>
      <c r="G349" s="124"/>
      <c r="H349" s="124"/>
      <c r="I349" s="124"/>
      <c r="J349" s="124"/>
      <c r="K349" s="125"/>
      <c r="L349" s="124"/>
      <c r="M349" s="124"/>
      <c r="N349" s="124"/>
      <c r="O349" s="124"/>
      <c r="P349" s="126"/>
    </row>
    <row r="350" spans="1:16" s="127" customFormat="1" ht="18" customHeight="1">
      <c r="A350" s="121"/>
      <c r="B350" s="122"/>
      <c r="C350" s="128" t="s">
        <v>1714</v>
      </c>
      <c r="D350" s="122" t="s">
        <v>127</v>
      </c>
      <c r="E350" s="122">
        <v>1</v>
      </c>
      <c r="F350" s="124"/>
      <c r="G350" s="124"/>
      <c r="H350" s="124"/>
      <c r="I350" s="124"/>
      <c r="J350" s="124"/>
      <c r="K350" s="125"/>
      <c r="L350" s="124"/>
      <c r="M350" s="124"/>
      <c r="N350" s="124"/>
      <c r="O350" s="124"/>
      <c r="P350" s="126"/>
    </row>
    <row r="351" spans="1:16" s="127" customFormat="1" ht="18" customHeight="1">
      <c r="A351" s="121"/>
      <c r="B351" s="122"/>
      <c r="C351" s="128" t="s">
        <v>83</v>
      </c>
      <c r="D351" s="122"/>
      <c r="E351" s="122"/>
      <c r="F351" s="124"/>
      <c r="G351" s="124"/>
      <c r="H351" s="124"/>
      <c r="I351" s="124"/>
      <c r="J351" s="124"/>
      <c r="K351" s="125"/>
      <c r="L351" s="124"/>
      <c r="M351" s="124"/>
      <c r="N351" s="124"/>
      <c r="O351" s="124"/>
      <c r="P351" s="126"/>
    </row>
    <row r="352" spans="1:16" s="127" customFormat="1" ht="18" customHeight="1">
      <c r="A352" s="121"/>
      <c r="B352" s="122"/>
      <c r="C352" s="128" t="s">
        <v>1716</v>
      </c>
      <c r="D352" s="122" t="s">
        <v>127</v>
      </c>
      <c r="E352" s="122">
        <v>1</v>
      </c>
      <c r="F352" s="124"/>
      <c r="G352" s="124"/>
      <c r="H352" s="124"/>
      <c r="I352" s="124"/>
      <c r="J352" s="124"/>
      <c r="K352" s="125"/>
      <c r="L352" s="124"/>
      <c r="M352" s="124"/>
      <c r="N352" s="124"/>
      <c r="O352" s="124"/>
      <c r="P352" s="126"/>
    </row>
    <row r="353" spans="1:16" s="127" customFormat="1" ht="18" customHeight="1">
      <c r="A353" s="121"/>
      <c r="B353" s="122"/>
      <c r="C353" s="128" t="s">
        <v>84</v>
      </c>
      <c r="D353" s="122"/>
      <c r="E353" s="122"/>
      <c r="F353" s="124"/>
      <c r="G353" s="124"/>
      <c r="H353" s="124"/>
      <c r="I353" s="124"/>
      <c r="J353" s="124"/>
      <c r="K353" s="125"/>
      <c r="L353" s="124"/>
      <c r="M353" s="124"/>
      <c r="N353" s="124"/>
      <c r="O353" s="124"/>
      <c r="P353" s="126"/>
    </row>
    <row r="354" spans="1:16" s="127" customFormat="1" ht="18" customHeight="1">
      <c r="A354" s="121"/>
      <c r="B354" s="122"/>
      <c r="C354" s="128" t="s">
        <v>1716</v>
      </c>
      <c r="D354" s="122" t="s">
        <v>127</v>
      </c>
      <c r="E354" s="122">
        <v>1</v>
      </c>
      <c r="F354" s="124"/>
      <c r="G354" s="124"/>
      <c r="H354" s="124"/>
      <c r="I354" s="124"/>
      <c r="J354" s="124"/>
      <c r="K354" s="125"/>
      <c r="L354" s="124"/>
      <c r="M354" s="124"/>
      <c r="N354" s="124"/>
      <c r="O354" s="124"/>
      <c r="P354" s="126"/>
    </row>
    <row r="355" spans="1:16" s="127" customFormat="1" ht="18" customHeight="1">
      <c r="A355" s="121"/>
      <c r="B355" s="122"/>
      <c r="C355" s="128" t="s">
        <v>85</v>
      </c>
      <c r="D355" s="122"/>
      <c r="E355" s="122"/>
      <c r="F355" s="124"/>
      <c r="G355" s="124"/>
      <c r="H355" s="124"/>
      <c r="I355" s="124"/>
      <c r="J355" s="124"/>
      <c r="K355" s="125"/>
      <c r="L355" s="124"/>
      <c r="M355" s="124"/>
      <c r="N355" s="124"/>
      <c r="O355" s="124"/>
      <c r="P355" s="126"/>
    </row>
    <row r="356" spans="1:16" s="127" customFormat="1" ht="18" customHeight="1">
      <c r="A356" s="121"/>
      <c r="B356" s="122"/>
      <c r="C356" s="128" t="s">
        <v>1716</v>
      </c>
      <c r="D356" s="122" t="s">
        <v>127</v>
      </c>
      <c r="E356" s="122">
        <v>1</v>
      </c>
      <c r="F356" s="124"/>
      <c r="G356" s="124"/>
      <c r="H356" s="124"/>
      <c r="I356" s="124"/>
      <c r="J356" s="124"/>
      <c r="K356" s="125"/>
      <c r="L356" s="124"/>
      <c r="M356" s="124"/>
      <c r="N356" s="124"/>
      <c r="O356" s="124"/>
      <c r="P356" s="126"/>
    </row>
    <row r="357" spans="1:16" s="127" customFormat="1" ht="18" customHeight="1">
      <c r="A357" s="121"/>
      <c r="B357" s="122"/>
      <c r="C357" s="128" t="s">
        <v>86</v>
      </c>
      <c r="D357" s="122"/>
      <c r="E357" s="122"/>
      <c r="F357" s="124"/>
      <c r="G357" s="124"/>
      <c r="H357" s="124"/>
      <c r="I357" s="124"/>
      <c r="J357" s="124"/>
      <c r="K357" s="125"/>
      <c r="L357" s="124"/>
      <c r="M357" s="124"/>
      <c r="N357" s="124"/>
      <c r="O357" s="124"/>
      <c r="P357" s="126"/>
    </row>
    <row r="358" spans="1:16" s="127" customFormat="1" ht="18" customHeight="1">
      <c r="A358" s="121"/>
      <c r="B358" s="122"/>
      <c r="C358" s="128" t="s">
        <v>1716</v>
      </c>
      <c r="D358" s="122" t="s">
        <v>127</v>
      </c>
      <c r="E358" s="122">
        <v>1</v>
      </c>
      <c r="F358" s="124"/>
      <c r="G358" s="124"/>
      <c r="H358" s="124"/>
      <c r="I358" s="124"/>
      <c r="J358" s="124"/>
      <c r="K358" s="125"/>
      <c r="L358" s="124"/>
      <c r="M358" s="124"/>
      <c r="N358" s="124"/>
      <c r="O358" s="124"/>
      <c r="P358" s="126"/>
    </row>
    <row r="359" spans="1:16" s="127" customFormat="1" ht="18" customHeight="1">
      <c r="A359" s="121"/>
      <c r="B359" s="122"/>
      <c r="C359" s="128" t="s">
        <v>64</v>
      </c>
      <c r="D359" s="122"/>
      <c r="E359" s="122"/>
      <c r="F359" s="124"/>
      <c r="G359" s="124"/>
      <c r="H359" s="124"/>
      <c r="I359" s="124"/>
      <c r="J359" s="124"/>
      <c r="K359" s="125"/>
      <c r="L359" s="124"/>
      <c r="M359" s="124"/>
      <c r="N359" s="124"/>
      <c r="O359" s="124"/>
      <c r="P359" s="126"/>
    </row>
    <row r="360" spans="1:16" s="127" customFormat="1" ht="18" customHeight="1">
      <c r="A360" s="121"/>
      <c r="B360" s="122"/>
      <c r="C360" s="128" t="s">
        <v>1564</v>
      </c>
      <c r="D360" s="122" t="s">
        <v>127</v>
      </c>
      <c r="E360" s="122">
        <v>1</v>
      </c>
      <c r="F360" s="124"/>
      <c r="G360" s="124"/>
      <c r="H360" s="124"/>
      <c r="I360" s="124"/>
      <c r="J360" s="124"/>
      <c r="K360" s="125"/>
      <c r="L360" s="124"/>
      <c r="M360" s="124"/>
      <c r="N360" s="124"/>
      <c r="O360" s="124"/>
      <c r="P360" s="126"/>
    </row>
    <row r="361" spans="1:16" s="127" customFormat="1" ht="18" customHeight="1">
      <c r="A361" s="121"/>
      <c r="B361" s="122"/>
      <c r="C361" s="128" t="s">
        <v>65</v>
      </c>
      <c r="D361" s="122"/>
      <c r="E361" s="122"/>
      <c r="F361" s="124"/>
      <c r="G361" s="124"/>
      <c r="H361" s="124"/>
      <c r="I361" s="124"/>
      <c r="J361" s="124"/>
      <c r="K361" s="125"/>
      <c r="L361" s="124"/>
      <c r="M361" s="124"/>
      <c r="N361" s="124"/>
      <c r="O361" s="124"/>
      <c r="P361" s="126"/>
    </row>
    <row r="362" spans="1:16" s="127" customFormat="1" ht="18" customHeight="1">
      <c r="A362" s="121"/>
      <c r="B362" s="122"/>
      <c r="C362" s="128" t="s">
        <v>1564</v>
      </c>
      <c r="D362" s="122" t="s">
        <v>127</v>
      </c>
      <c r="E362" s="122">
        <v>1</v>
      </c>
      <c r="F362" s="124"/>
      <c r="G362" s="124"/>
      <c r="H362" s="124"/>
      <c r="I362" s="124"/>
      <c r="J362" s="124"/>
      <c r="K362" s="125"/>
      <c r="L362" s="124"/>
      <c r="M362" s="124"/>
      <c r="N362" s="124"/>
      <c r="O362" s="124"/>
      <c r="P362" s="126"/>
    </row>
    <row r="363" spans="1:16" s="127" customFormat="1" ht="18" customHeight="1">
      <c r="A363" s="121"/>
      <c r="B363" s="122"/>
      <c r="C363" s="128" t="s">
        <v>66</v>
      </c>
      <c r="D363" s="122"/>
      <c r="E363" s="122"/>
      <c r="F363" s="124"/>
      <c r="G363" s="124"/>
      <c r="H363" s="124"/>
      <c r="I363" s="124"/>
      <c r="J363" s="124"/>
      <c r="K363" s="125"/>
      <c r="L363" s="124"/>
      <c r="M363" s="124"/>
      <c r="N363" s="124"/>
      <c r="O363" s="124"/>
      <c r="P363" s="126"/>
    </row>
    <row r="364" spans="1:16" s="127" customFormat="1" ht="18" customHeight="1">
      <c r="A364" s="121"/>
      <c r="B364" s="122"/>
      <c r="C364" s="128" t="s">
        <v>1709</v>
      </c>
      <c r="D364" s="122" t="s">
        <v>127</v>
      </c>
      <c r="E364" s="122">
        <v>2</v>
      </c>
      <c r="F364" s="124"/>
      <c r="G364" s="124"/>
      <c r="H364" s="124"/>
      <c r="I364" s="124"/>
      <c r="J364" s="124"/>
      <c r="K364" s="125"/>
      <c r="L364" s="124"/>
      <c r="M364" s="124"/>
      <c r="N364" s="124"/>
      <c r="O364" s="124"/>
      <c r="P364" s="126"/>
    </row>
    <row r="365" spans="1:16" s="127" customFormat="1" ht="18" customHeight="1">
      <c r="A365" s="121"/>
      <c r="B365" s="122"/>
      <c r="C365" s="128" t="s">
        <v>67</v>
      </c>
      <c r="D365" s="122" t="s">
        <v>127</v>
      </c>
      <c r="E365" s="122">
        <v>8</v>
      </c>
      <c r="F365" s="124"/>
      <c r="G365" s="124"/>
      <c r="H365" s="124"/>
      <c r="I365" s="124"/>
      <c r="J365" s="124"/>
      <c r="K365" s="125"/>
      <c r="L365" s="124"/>
      <c r="M365" s="124"/>
      <c r="N365" s="124"/>
      <c r="O365" s="124"/>
      <c r="P365" s="126"/>
    </row>
    <row r="366" spans="1:16" s="127" customFormat="1" ht="18" customHeight="1">
      <c r="A366" s="121"/>
      <c r="B366" s="122"/>
      <c r="C366" s="128" t="s">
        <v>68</v>
      </c>
      <c r="D366" s="122"/>
      <c r="E366" s="122"/>
      <c r="F366" s="124"/>
      <c r="G366" s="124"/>
      <c r="H366" s="124"/>
      <c r="I366" s="124"/>
      <c r="J366" s="124"/>
      <c r="K366" s="125"/>
      <c r="L366" s="124"/>
      <c r="M366" s="124"/>
      <c r="N366" s="124"/>
      <c r="O366" s="124"/>
      <c r="P366" s="126"/>
    </row>
    <row r="367" spans="1:16" s="127" customFormat="1" ht="18" customHeight="1">
      <c r="A367" s="121"/>
      <c r="B367" s="122"/>
      <c r="C367" s="128" t="s">
        <v>1710</v>
      </c>
      <c r="D367" s="122" t="s">
        <v>127</v>
      </c>
      <c r="E367" s="122">
        <v>2</v>
      </c>
      <c r="F367" s="124"/>
      <c r="G367" s="124"/>
      <c r="H367" s="124"/>
      <c r="I367" s="124"/>
      <c r="J367" s="124"/>
      <c r="K367" s="125"/>
      <c r="L367" s="124"/>
      <c r="M367" s="124"/>
      <c r="N367" s="124"/>
      <c r="O367" s="124"/>
      <c r="P367" s="126"/>
    </row>
    <row r="368" spans="1:16" s="127" customFormat="1" ht="18" customHeight="1">
      <c r="A368" s="121"/>
      <c r="B368" s="122"/>
      <c r="C368" s="128" t="s">
        <v>69</v>
      </c>
      <c r="D368" s="122" t="s">
        <v>127</v>
      </c>
      <c r="E368" s="122">
        <v>10</v>
      </c>
      <c r="F368" s="124"/>
      <c r="G368" s="124"/>
      <c r="H368" s="124"/>
      <c r="I368" s="124"/>
      <c r="J368" s="124"/>
      <c r="K368" s="125"/>
      <c r="L368" s="124"/>
      <c r="M368" s="124"/>
      <c r="N368" s="124"/>
      <c r="O368" s="124"/>
      <c r="P368" s="126"/>
    </row>
    <row r="369" spans="1:16" s="127" customFormat="1" ht="18" customHeight="1">
      <c r="A369" s="121"/>
      <c r="B369" s="122"/>
      <c r="C369" s="128" t="s">
        <v>70</v>
      </c>
      <c r="D369" s="122"/>
      <c r="E369" s="122"/>
      <c r="F369" s="124"/>
      <c r="G369" s="124"/>
      <c r="H369" s="124"/>
      <c r="I369" s="124"/>
      <c r="J369" s="124"/>
      <c r="K369" s="125"/>
      <c r="L369" s="124"/>
      <c r="M369" s="124"/>
      <c r="N369" s="124"/>
      <c r="O369" s="124"/>
      <c r="P369" s="126"/>
    </row>
    <row r="370" spans="1:16" s="127" customFormat="1" ht="18" customHeight="1">
      <c r="A370" s="121"/>
      <c r="B370" s="122"/>
      <c r="C370" s="128" t="s">
        <v>1710</v>
      </c>
      <c r="D370" s="122" t="s">
        <v>127</v>
      </c>
      <c r="E370" s="122">
        <v>2</v>
      </c>
      <c r="F370" s="124"/>
      <c r="G370" s="124"/>
      <c r="H370" s="124"/>
      <c r="I370" s="124"/>
      <c r="J370" s="124"/>
      <c r="K370" s="125"/>
      <c r="L370" s="124"/>
      <c r="M370" s="124"/>
      <c r="N370" s="124"/>
      <c r="O370" s="124"/>
      <c r="P370" s="126"/>
    </row>
    <row r="371" spans="1:16" s="127" customFormat="1" ht="18" customHeight="1">
      <c r="A371" s="121"/>
      <c r="B371" s="122"/>
      <c r="C371" s="128" t="s">
        <v>71</v>
      </c>
      <c r="D371" s="122" t="s">
        <v>127</v>
      </c>
      <c r="E371" s="122">
        <v>2</v>
      </c>
      <c r="F371" s="124"/>
      <c r="G371" s="124"/>
      <c r="H371" s="124"/>
      <c r="I371" s="124"/>
      <c r="J371" s="124"/>
      <c r="K371" s="125"/>
      <c r="L371" s="124"/>
      <c r="M371" s="124"/>
      <c r="N371" s="124"/>
      <c r="O371" s="124"/>
      <c r="P371" s="126"/>
    </row>
    <row r="372" spans="1:16" s="127" customFormat="1" ht="18" customHeight="1">
      <c r="A372" s="121"/>
      <c r="B372" s="122"/>
      <c r="C372" s="128" t="s">
        <v>174</v>
      </c>
      <c r="D372" s="122" t="s">
        <v>72</v>
      </c>
      <c r="E372" s="143">
        <v>19</v>
      </c>
      <c r="F372" s="124"/>
      <c r="G372" s="124"/>
      <c r="H372" s="124"/>
      <c r="I372" s="124"/>
      <c r="J372" s="124"/>
      <c r="K372" s="125"/>
      <c r="L372" s="124"/>
      <c r="M372" s="124"/>
      <c r="N372" s="124"/>
      <c r="O372" s="124"/>
      <c r="P372" s="126"/>
    </row>
    <row r="373" spans="1:16" s="127" customFormat="1" ht="18" customHeight="1">
      <c r="A373" s="121"/>
      <c r="B373" s="122"/>
      <c r="C373" s="128" t="s">
        <v>193</v>
      </c>
      <c r="D373" s="122" t="s">
        <v>177</v>
      </c>
      <c r="E373" s="143">
        <v>320</v>
      </c>
      <c r="F373" s="124"/>
      <c r="G373" s="124"/>
      <c r="H373" s="124"/>
      <c r="I373" s="124"/>
      <c r="J373" s="124"/>
      <c r="K373" s="125"/>
      <c r="L373" s="124"/>
      <c r="M373" s="124"/>
      <c r="N373" s="124"/>
      <c r="O373" s="124"/>
      <c r="P373" s="126"/>
    </row>
    <row r="374" spans="1:16" s="127" customFormat="1" ht="18" customHeight="1" thickBot="1">
      <c r="A374" s="121"/>
      <c r="B374" s="122"/>
      <c r="C374" s="128" t="s">
        <v>194</v>
      </c>
      <c r="D374" s="122" t="s">
        <v>127</v>
      </c>
      <c r="E374" s="143">
        <v>144</v>
      </c>
      <c r="F374" s="124"/>
      <c r="G374" s="124"/>
      <c r="H374" s="124"/>
      <c r="I374" s="124"/>
      <c r="J374" s="124"/>
      <c r="K374" s="125"/>
      <c r="L374" s="124"/>
      <c r="M374" s="124"/>
      <c r="N374" s="124"/>
      <c r="O374" s="124"/>
      <c r="P374" s="126"/>
    </row>
    <row r="375" spans="1:16" s="105" customFormat="1" ht="18" customHeight="1" thickBot="1">
      <c r="A375" s="129"/>
      <c r="B375" s="729" t="s">
        <v>145</v>
      </c>
      <c r="C375" s="729"/>
      <c r="D375" s="131" t="s">
        <v>142</v>
      </c>
      <c r="E375" s="132"/>
      <c r="F375" s="133"/>
      <c r="G375" s="133"/>
      <c r="H375" s="133"/>
      <c r="I375" s="133"/>
      <c r="J375" s="133"/>
      <c r="K375" s="133"/>
      <c r="L375" s="134">
        <f>SUM(L214:L374)</f>
        <v>0</v>
      </c>
      <c r="M375" s="133">
        <f>SUM(M213:M374)</f>
        <v>0</v>
      </c>
      <c r="N375" s="134">
        <f>SUM(N213:N374)</f>
        <v>0</v>
      </c>
      <c r="O375" s="133">
        <f>SUM(O213:O374)</f>
        <v>0</v>
      </c>
      <c r="P375" s="135">
        <f>SUM(P213:P374)</f>
        <v>0</v>
      </c>
    </row>
    <row r="376" spans="1:16" s="105" customFormat="1" ht="18" customHeight="1" thickBot="1">
      <c r="A376" s="144"/>
      <c r="B376" s="145"/>
      <c r="C376" s="145" t="s">
        <v>146</v>
      </c>
      <c r="D376" s="146" t="s">
        <v>147</v>
      </c>
      <c r="E376" s="147"/>
      <c r="F376" s="145"/>
      <c r="G376" s="145"/>
      <c r="H376" s="145"/>
      <c r="I376" s="145"/>
      <c r="J376" s="145"/>
      <c r="K376" s="145"/>
      <c r="L376" s="122"/>
      <c r="M376" s="124"/>
      <c r="N376" s="136">
        <f>ROUND(N375*0.05,2)</f>
        <v>0</v>
      </c>
      <c r="O376" s="136"/>
      <c r="P376" s="148">
        <f>SUM(N376:O376)</f>
        <v>0</v>
      </c>
    </row>
    <row r="377" spans="1:16" s="105" customFormat="1" ht="18" customHeight="1" thickBot="1">
      <c r="A377" s="149"/>
      <c r="B377" s="150"/>
      <c r="C377" s="130" t="s">
        <v>141</v>
      </c>
      <c r="D377" s="151" t="s">
        <v>142</v>
      </c>
      <c r="E377" s="152"/>
      <c r="F377" s="150"/>
      <c r="G377" s="150"/>
      <c r="H377" s="150"/>
      <c r="I377" s="150"/>
      <c r="J377" s="150"/>
      <c r="K377" s="150"/>
      <c r="L377" s="134">
        <f>SUM(L375)</f>
        <v>0</v>
      </c>
      <c r="M377" s="133">
        <f>SUM(M375)</f>
        <v>0</v>
      </c>
      <c r="N377" s="134">
        <f>SUM(N375:N376)</f>
        <v>0</v>
      </c>
      <c r="O377" s="133">
        <f>SUM(O375)</f>
        <v>0</v>
      </c>
      <c r="P377" s="135">
        <f>P375+P376</f>
        <v>0</v>
      </c>
    </row>
    <row r="378" spans="1:16" s="163" customFormat="1" ht="18" customHeight="1">
      <c r="A378" s="157"/>
      <c r="B378" s="158"/>
      <c r="C378" s="159" t="s">
        <v>87</v>
      </c>
      <c r="D378" s="158"/>
      <c r="E378" s="158"/>
      <c r="F378" s="160"/>
      <c r="G378" s="160"/>
      <c r="H378" s="160"/>
      <c r="I378" s="160"/>
      <c r="J378" s="160"/>
      <c r="K378" s="161"/>
      <c r="L378" s="160"/>
      <c r="M378" s="160"/>
      <c r="N378" s="160"/>
      <c r="O378" s="160"/>
      <c r="P378" s="162"/>
    </row>
    <row r="379" spans="1:16" s="127" customFormat="1" ht="18" customHeight="1">
      <c r="A379" s="137">
        <v>64</v>
      </c>
      <c r="B379" s="138" t="s">
        <v>149</v>
      </c>
      <c r="C379" s="139" t="s">
        <v>150</v>
      </c>
      <c r="D379" s="138" t="s">
        <v>135</v>
      </c>
      <c r="E379" s="138">
        <v>0.6</v>
      </c>
      <c r="F379" s="140"/>
      <c r="G379" s="140"/>
      <c r="H379" s="140"/>
      <c r="I379" s="140"/>
      <c r="J379" s="140"/>
      <c r="K379" s="141"/>
      <c r="L379" s="140"/>
      <c r="M379" s="140"/>
      <c r="N379" s="140"/>
      <c r="O379" s="140"/>
      <c r="P379" s="142"/>
    </row>
    <row r="380" spans="1:16" s="127" customFormat="1" ht="18" customHeight="1">
      <c r="A380" s="121"/>
      <c r="B380" s="122"/>
      <c r="C380" s="128" t="s">
        <v>152</v>
      </c>
      <c r="D380" s="122" t="s">
        <v>127</v>
      </c>
      <c r="E380" s="122">
        <v>0.65</v>
      </c>
      <c r="F380" s="124"/>
      <c r="G380" s="124"/>
      <c r="H380" s="124"/>
      <c r="I380" s="124"/>
      <c r="J380" s="124"/>
      <c r="K380" s="125"/>
      <c r="L380" s="124"/>
      <c r="M380" s="124"/>
      <c r="N380" s="124"/>
      <c r="O380" s="124"/>
      <c r="P380" s="126"/>
    </row>
    <row r="381" spans="1:16" s="127" customFormat="1" ht="18" customHeight="1">
      <c r="A381" s="121"/>
      <c r="B381" s="122"/>
      <c r="C381" s="128" t="s">
        <v>153</v>
      </c>
      <c r="D381" s="122" t="s">
        <v>154</v>
      </c>
      <c r="E381" s="122">
        <v>0.25</v>
      </c>
      <c r="F381" s="124"/>
      <c r="G381" s="124"/>
      <c r="H381" s="124"/>
      <c r="I381" s="124"/>
      <c r="J381" s="124"/>
      <c r="K381" s="125"/>
      <c r="L381" s="124"/>
      <c r="M381" s="124"/>
      <c r="N381" s="124"/>
      <c r="O381" s="124"/>
      <c r="P381" s="126"/>
    </row>
    <row r="382" spans="1:16" s="127" customFormat="1" ht="18" customHeight="1">
      <c r="A382" s="121">
        <v>65</v>
      </c>
      <c r="B382" s="122" t="s">
        <v>2348</v>
      </c>
      <c r="C382" s="128" t="s">
        <v>2350</v>
      </c>
      <c r="D382" s="122"/>
      <c r="E382" s="122"/>
      <c r="F382" s="124"/>
      <c r="G382" s="124"/>
      <c r="H382" s="124"/>
      <c r="I382" s="124"/>
      <c r="J382" s="124"/>
      <c r="K382" s="125"/>
      <c r="L382" s="124"/>
      <c r="M382" s="124"/>
      <c r="N382" s="124"/>
      <c r="O382" s="124"/>
      <c r="P382" s="126"/>
    </row>
    <row r="383" spans="1:16" s="127" customFormat="1" ht="18" customHeight="1">
      <c r="A383" s="121"/>
      <c r="B383" s="122"/>
      <c r="C383" s="128" t="s">
        <v>169</v>
      </c>
      <c r="D383" s="122" t="s">
        <v>135</v>
      </c>
      <c r="E383" s="122">
        <v>12.4</v>
      </c>
      <c r="F383" s="124"/>
      <c r="G383" s="124"/>
      <c r="H383" s="124"/>
      <c r="I383" s="124"/>
      <c r="J383" s="124"/>
      <c r="K383" s="125"/>
      <c r="L383" s="124"/>
      <c r="M383" s="124"/>
      <c r="N383" s="124"/>
      <c r="O383" s="124"/>
      <c r="P383" s="126"/>
    </row>
    <row r="384" spans="1:16" s="127" customFormat="1" ht="18" customHeight="1">
      <c r="A384" s="121"/>
      <c r="B384" s="122"/>
      <c r="C384" s="128" t="s">
        <v>189</v>
      </c>
      <c r="D384" s="122" t="s">
        <v>127</v>
      </c>
      <c r="E384" s="122">
        <v>13.02</v>
      </c>
      <c r="F384" s="124"/>
      <c r="G384" s="124"/>
      <c r="H384" s="124"/>
      <c r="I384" s="124"/>
      <c r="J384" s="124"/>
      <c r="K384" s="125"/>
      <c r="L384" s="124"/>
      <c r="M384" s="124"/>
      <c r="N384" s="124"/>
      <c r="O384" s="124"/>
      <c r="P384" s="126"/>
    </row>
    <row r="385" spans="1:16" s="127" customFormat="1" ht="18" customHeight="1">
      <c r="A385" s="121"/>
      <c r="B385" s="122"/>
      <c r="C385" s="128" t="s">
        <v>158</v>
      </c>
      <c r="D385" s="122" t="s">
        <v>159</v>
      </c>
      <c r="E385" s="143">
        <v>85</v>
      </c>
      <c r="F385" s="124"/>
      <c r="G385" s="124"/>
      <c r="H385" s="124"/>
      <c r="I385" s="124"/>
      <c r="J385" s="124"/>
      <c r="K385" s="125"/>
      <c r="L385" s="124"/>
      <c r="M385" s="124"/>
      <c r="N385" s="124"/>
      <c r="O385" s="124"/>
      <c r="P385" s="126"/>
    </row>
    <row r="386" spans="1:16" s="127" customFormat="1" ht="18" customHeight="1">
      <c r="A386" s="121"/>
      <c r="B386" s="122"/>
      <c r="C386" s="128" t="s">
        <v>160</v>
      </c>
      <c r="D386" s="122" t="s">
        <v>127</v>
      </c>
      <c r="E386" s="122">
        <v>15.5</v>
      </c>
      <c r="F386" s="124"/>
      <c r="G386" s="124"/>
      <c r="H386" s="124"/>
      <c r="I386" s="124"/>
      <c r="J386" s="124"/>
      <c r="K386" s="125"/>
      <c r="L386" s="124"/>
      <c r="M386" s="124"/>
      <c r="N386" s="124"/>
      <c r="O386" s="124"/>
      <c r="P386" s="126"/>
    </row>
    <row r="387" spans="1:16" s="127" customFormat="1" ht="18" customHeight="1">
      <c r="A387" s="121"/>
      <c r="B387" s="122"/>
      <c r="C387" s="128" t="s">
        <v>153</v>
      </c>
      <c r="D387" s="122" t="s">
        <v>154</v>
      </c>
      <c r="E387" s="143">
        <v>5</v>
      </c>
      <c r="F387" s="124"/>
      <c r="G387" s="124"/>
      <c r="H387" s="124"/>
      <c r="I387" s="124"/>
      <c r="J387" s="124"/>
      <c r="K387" s="125"/>
      <c r="L387" s="124"/>
      <c r="M387" s="124"/>
      <c r="N387" s="124"/>
      <c r="O387" s="124"/>
      <c r="P387" s="126"/>
    </row>
    <row r="388" spans="1:16" s="127" customFormat="1" ht="18" customHeight="1">
      <c r="A388" s="121">
        <v>66</v>
      </c>
      <c r="B388" s="122" t="s">
        <v>190</v>
      </c>
      <c r="C388" s="128" t="s">
        <v>2351</v>
      </c>
      <c r="D388" s="122" t="s">
        <v>163</v>
      </c>
      <c r="E388" s="122">
        <v>0.915</v>
      </c>
      <c r="F388" s="124"/>
      <c r="G388" s="124"/>
      <c r="H388" s="143"/>
      <c r="I388" s="124"/>
      <c r="J388" s="124"/>
      <c r="K388" s="125"/>
      <c r="L388" s="124"/>
      <c r="M388" s="124"/>
      <c r="N388" s="124"/>
      <c r="O388" s="124"/>
      <c r="P388" s="126"/>
    </row>
    <row r="389" spans="1:16" s="127" customFormat="1" ht="18" customHeight="1">
      <c r="A389" s="121">
        <v>67</v>
      </c>
      <c r="B389" s="122" t="s">
        <v>2352</v>
      </c>
      <c r="C389" s="128" t="s">
        <v>2353</v>
      </c>
      <c r="D389" s="122"/>
      <c r="E389" s="122"/>
      <c r="F389" s="124"/>
      <c r="G389" s="124"/>
      <c r="H389" s="143"/>
      <c r="I389" s="124"/>
      <c r="J389" s="124"/>
      <c r="K389" s="125"/>
      <c r="L389" s="124"/>
      <c r="M389" s="124"/>
      <c r="N389" s="124"/>
      <c r="O389" s="124"/>
      <c r="P389" s="126"/>
    </row>
    <row r="390" spans="1:16" s="127" customFormat="1" ht="18" customHeight="1">
      <c r="A390" s="121"/>
      <c r="B390" s="122" t="s">
        <v>2354</v>
      </c>
      <c r="C390" s="128" t="s">
        <v>2355</v>
      </c>
      <c r="D390" s="122" t="s">
        <v>159</v>
      </c>
      <c r="E390" s="122">
        <v>20.4</v>
      </c>
      <c r="F390" s="124"/>
      <c r="G390" s="124"/>
      <c r="H390" s="124"/>
      <c r="I390" s="124"/>
      <c r="J390" s="124"/>
      <c r="K390" s="125"/>
      <c r="L390" s="124"/>
      <c r="M390" s="124"/>
      <c r="N390" s="124"/>
      <c r="O390" s="124"/>
      <c r="P390" s="126"/>
    </row>
    <row r="391" spans="1:16" s="127" customFormat="1" ht="18" customHeight="1">
      <c r="A391" s="121"/>
      <c r="B391" s="122"/>
      <c r="C391" s="128" t="s">
        <v>88</v>
      </c>
      <c r="D391" s="122"/>
      <c r="E391" s="122"/>
      <c r="F391" s="124"/>
      <c r="G391" s="124"/>
      <c r="H391" s="124"/>
      <c r="I391" s="124"/>
      <c r="J391" s="124"/>
      <c r="K391" s="125"/>
      <c r="L391" s="124"/>
      <c r="M391" s="124"/>
      <c r="N391" s="124"/>
      <c r="O391" s="124"/>
      <c r="P391" s="126"/>
    </row>
    <row r="392" spans="1:16" s="127" customFormat="1" ht="18" customHeight="1">
      <c r="A392" s="121"/>
      <c r="B392" s="122"/>
      <c r="C392" s="128" t="s">
        <v>89</v>
      </c>
      <c r="D392" s="122" t="s">
        <v>143</v>
      </c>
      <c r="E392" s="122">
        <v>33</v>
      </c>
      <c r="F392" s="124"/>
      <c r="G392" s="124"/>
      <c r="H392" s="124"/>
      <c r="I392" s="160"/>
      <c r="J392" s="124"/>
      <c r="K392" s="125"/>
      <c r="L392" s="124"/>
      <c r="M392" s="124"/>
      <c r="N392" s="124"/>
      <c r="O392" s="124"/>
      <c r="P392" s="126"/>
    </row>
    <row r="393" spans="1:16" s="127" customFormat="1" ht="18" customHeight="1">
      <c r="A393" s="121"/>
      <c r="B393" s="122"/>
      <c r="C393" s="128" t="s">
        <v>90</v>
      </c>
      <c r="D393" s="122" t="s">
        <v>143</v>
      </c>
      <c r="E393" s="122">
        <v>3</v>
      </c>
      <c r="F393" s="124"/>
      <c r="G393" s="124"/>
      <c r="H393" s="124"/>
      <c r="I393" s="160"/>
      <c r="J393" s="124"/>
      <c r="K393" s="125"/>
      <c r="L393" s="124"/>
      <c r="M393" s="124"/>
      <c r="N393" s="124"/>
      <c r="O393" s="124"/>
      <c r="P393" s="126"/>
    </row>
    <row r="394" spans="1:16" s="127" customFormat="1" ht="18" customHeight="1">
      <c r="A394" s="121"/>
      <c r="B394" s="122"/>
      <c r="C394" s="128" t="s">
        <v>181</v>
      </c>
      <c r="D394" s="122" t="s">
        <v>177</v>
      </c>
      <c r="E394" s="122">
        <v>81.6</v>
      </c>
      <c r="F394" s="124"/>
      <c r="G394" s="124"/>
      <c r="H394" s="124"/>
      <c r="I394" s="124"/>
      <c r="J394" s="124"/>
      <c r="K394" s="125"/>
      <c r="L394" s="124"/>
      <c r="M394" s="124"/>
      <c r="N394" s="124"/>
      <c r="O394" s="124"/>
      <c r="P394" s="126"/>
    </row>
    <row r="395" spans="1:16" s="127" customFormat="1" ht="18" customHeight="1">
      <c r="A395" s="121"/>
      <c r="B395" s="122"/>
      <c r="C395" s="128" t="s">
        <v>2356</v>
      </c>
      <c r="D395" s="122" t="s">
        <v>127</v>
      </c>
      <c r="E395" s="122">
        <v>4.1</v>
      </c>
      <c r="F395" s="124"/>
      <c r="G395" s="124"/>
      <c r="H395" s="124"/>
      <c r="I395" s="124"/>
      <c r="J395" s="124"/>
      <c r="K395" s="125"/>
      <c r="L395" s="124"/>
      <c r="M395" s="124"/>
      <c r="N395" s="124"/>
      <c r="O395" s="124"/>
      <c r="P395" s="126"/>
    </row>
    <row r="396" spans="1:16" s="127" customFormat="1" ht="18" customHeight="1">
      <c r="A396" s="121">
        <v>68</v>
      </c>
      <c r="B396" s="122" t="s">
        <v>2357</v>
      </c>
      <c r="C396" s="128" t="s">
        <v>91</v>
      </c>
      <c r="D396" s="122"/>
      <c r="E396" s="122"/>
      <c r="F396" s="124"/>
      <c r="G396" s="124"/>
      <c r="H396" s="124"/>
      <c r="I396" s="124"/>
      <c r="J396" s="124"/>
      <c r="K396" s="125"/>
      <c r="L396" s="124"/>
      <c r="M396" s="124"/>
      <c r="N396" s="124"/>
      <c r="O396" s="124"/>
      <c r="P396" s="126"/>
    </row>
    <row r="397" spans="1:16" s="127" customFormat="1" ht="18" customHeight="1">
      <c r="A397" s="121"/>
      <c r="B397" s="122"/>
      <c r="C397" s="128" t="s">
        <v>943</v>
      </c>
      <c r="D397" s="122" t="s">
        <v>144</v>
      </c>
      <c r="E397" s="122">
        <v>11.6</v>
      </c>
      <c r="F397" s="124"/>
      <c r="G397" s="124"/>
      <c r="H397" s="124"/>
      <c r="I397" s="124"/>
      <c r="J397" s="124"/>
      <c r="K397" s="125"/>
      <c r="L397" s="124"/>
      <c r="M397" s="124"/>
      <c r="N397" s="124"/>
      <c r="O397" s="124"/>
      <c r="P397" s="126"/>
    </row>
    <row r="398" spans="1:16" s="127" customFormat="1" ht="18" customHeight="1">
      <c r="A398" s="121">
        <v>69</v>
      </c>
      <c r="B398" s="122" t="s">
        <v>201</v>
      </c>
      <c r="C398" s="128" t="s">
        <v>92</v>
      </c>
      <c r="D398" s="122" t="s">
        <v>159</v>
      </c>
      <c r="E398" s="143">
        <v>7</v>
      </c>
      <c r="F398" s="160"/>
      <c r="G398" s="124"/>
      <c r="H398" s="124"/>
      <c r="I398" s="124"/>
      <c r="J398" s="124"/>
      <c r="K398" s="125"/>
      <c r="L398" s="124"/>
      <c r="M398" s="124"/>
      <c r="N398" s="124"/>
      <c r="O398" s="124"/>
      <c r="P398" s="126"/>
    </row>
    <row r="399" spans="1:16" s="127" customFormat="1" ht="18" customHeight="1">
      <c r="A399" s="121"/>
      <c r="B399" s="122"/>
      <c r="C399" s="128" t="s">
        <v>2358</v>
      </c>
      <c r="D399" s="122" t="s">
        <v>177</v>
      </c>
      <c r="E399" s="122">
        <v>3.15</v>
      </c>
      <c r="F399" s="124"/>
      <c r="G399" s="124"/>
      <c r="H399" s="124"/>
      <c r="I399" s="124"/>
      <c r="J399" s="124"/>
      <c r="K399" s="125"/>
      <c r="L399" s="124"/>
      <c r="M399" s="124"/>
      <c r="N399" s="124"/>
      <c r="O399" s="124"/>
      <c r="P399" s="126"/>
    </row>
    <row r="400" spans="1:16" s="127" customFormat="1" ht="18" customHeight="1">
      <c r="A400" s="121">
        <v>70</v>
      </c>
      <c r="B400" s="122" t="s">
        <v>2352</v>
      </c>
      <c r="C400" s="128" t="s">
        <v>2359</v>
      </c>
      <c r="D400" s="122"/>
      <c r="E400" s="122"/>
      <c r="F400" s="124"/>
      <c r="G400" s="124"/>
      <c r="H400" s="124"/>
      <c r="I400" s="124"/>
      <c r="J400" s="124"/>
      <c r="K400" s="125"/>
      <c r="L400" s="124"/>
      <c r="M400" s="124"/>
      <c r="N400" s="124"/>
      <c r="O400" s="124"/>
      <c r="P400" s="126"/>
    </row>
    <row r="401" spans="1:16" s="127" customFormat="1" ht="18" customHeight="1">
      <c r="A401" s="121"/>
      <c r="B401" s="122" t="s">
        <v>2354</v>
      </c>
      <c r="C401" s="128" t="s">
        <v>2355</v>
      </c>
      <c r="D401" s="122" t="s">
        <v>159</v>
      </c>
      <c r="E401" s="122">
        <v>11.2</v>
      </c>
      <c r="F401" s="124"/>
      <c r="G401" s="124"/>
      <c r="H401" s="124"/>
      <c r="I401" s="124"/>
      <c r="J401" s="124"/>
      <c r="K401" s="125"/>
      <c r="L401" s="124"/>
      <c r="M401" s="124"/>
      <c r="N401" s="124"/>
      <c r="O401" s="124"/>
      <c r="P401" s="126"/>
    </row>
    <row r="402" spans="1:16" s="127" customFormat="1" ht="18" customHeight="1">
      <c r="A402" s="121"/>
      <c r="B402" s="122"/>
      <c r="C402" s="128" t="s">
        <v>93</v>
      </c>
      <c r="D402" s="122" t="s">
        <v>127</v>
      </c>
      <c r="E402" s="122">
        <v>12.3</v>
      </c>
      <c r="F402" s="124"/>
      <c r="G402" s="124"/>
      <c r="H402" s="124"/>
      <c r="I402" s="160"/>
      <c r="J402" s="124"/>
      <c r="K402" s="125"/>
      <c r="L402" s="124"/>
      <c r="M402" s="124"/>
      <c r="N402" s="124"/>
      <c r="O402" s="124"/>
      <c r="P402" s="126"/>
    </row>
    <row r="403" spans="1:16" s="127" customFormat="1" ht="18" customHeight="1">
      <c r="A403" s="121"/>
      <c r="B403" s="122"/>
      <c r="C403" s="128" t="s">
        <v>181</v>
      </c>
      <c r="D403" s="122" t="s">
        <v>177</v>
      </c>
      <c r="E403" s="122">
        <v>44.8</v>
      </c>
      <c r="F403" s="124"/>
      <c r="G403" s="124"/>
      <c r="H403" s="124"/>
      <c r="I403" s="124"/>
      <c r="J403" s="124"/>
      <c r="K403" s="125"/>
      <c r="L403" s="124"/>
      <c r="M403" s="124"/>
      <c r="N403" s="124"/>
      <c r="O403" s="124"/>
      <c r="P403" s="126"/>
    </row>
    <row r="404" spans="1:16" s="127" customFormat="1" ht="18" customHeight="1">
      <c r="A404" s="121"/>
      <c r="B404" s="122"/>
      <c r="C404" s="128" t="s">
        <v>2356</v>
      </c>
      <c r="D404" s="122" t="s">
        <v>127</v>
      </c>
      <c r="E404" s="122">
        <v>5.6</v>
      </c>
      <c r="F404" s="124"/>
      <c r="G404" s="124"/>
      <c r="H404" s="124"/>
      <c r="I404" s="124"/>
      <c r="J404" s="124"/>
      <c r="K404" s="125"/>
      <c r="L404" s="124"/>
      <c r="M404" s="124"/>
      <c r="N404" s="124"/>
      <c r="O404" s="124"/>
      <c r="P404" s="126"/>
    </row>
    <row r="405" spans="1:16" s="163" customFormat="1" ht="18" customHeight="1">
      <c r="A405" s="157"/>
      <c r="B405" s="158"/>
      <c r="C405" s="178" t="s">
        <v>94</v>
      </c>
      <c r="D405" s="158"/>
      <c r="E405" s="158"/>
      <c r="F405" s="160"/>
      <c r="G405" s="160"/>
      <c r="H405" s="160"/>
      <c r="I405" s="160"/>
      <c r="J405" s="160"/>
      <c r="K405" s="161"/>
      <c r="L405" s="160"/>
      <c r="M405" s="160"/>
      <c r="N405" s="160"/>
      <c r="O405" s="160"/>
      <c r="P405" s="162"/>
    </row>
    <row r="406" spans="1:16" s="127" customFormat="1" ht="18" customHeight="1">
      <c r="A406" s="121">
        <v>71</v>
      </c>
      <c r="B406" s="122" t="s">
        <v>149</v>
      </c>
      <c r="C406" s="128" t="s">
        <v>150</v>
      </c>
      <c r="D406" s="122" t="s">
        <v>135</v>
      </c>
      <c r="E406" s="122">
        <v>0.6</v>
      </c>
      <c r="F406" s="124"/>
      <c r="G406" s="124"/>
      <c r="H406" s="124"/>
      <c r="I406" s="124"/>
      <c r="J406" s="124"/>
      <c r="K406" s="125"/>
      <c r="L406" s="124"/>
      <c r="M406" s="124"/>
      <c r="N406" s="124"/>
      <c r="O406" s="124"/>
      <c r="P406" s="126"/>
    </row>
    <row r="407" spans="1:16" s="127" customFormat="1" ht="18" customHeight="1">
      <c r="A407" s="121"/>
      <c r="B407" s="122"/>
      <c r="C407" s="128" t="s">
        <v>152</v>
      </c>
      <c r="D407" s="122" t="s">
        <v>127</v>
      </c>
      <c r="E407" s="122">
        <v>0.65</v>
      </c>
      <c r="F407" s="124"/>
      <c r="G407" s="124"/>
      <c r="H407" s="124"/>
      <c r="I407" s="124"/>
      <c r="J407" s="124"/>
      <c r="K407" s="125"/>
      <c r="L407" s="124"/>
      <c r="M407" s="124"/>
      <c r="N407" s="124"/>
      <c r="O407" s="124"/>
      <c r="P407" s="126"/>
    </row>
    <row r="408" spans="1:16" s="127" customFormat="1" ht="18" customHeight="1">
      <c r="A408" s="121"/>
      <c r="B408" s="122"/>
      <c r="C408" s="128" t="s">
        <v>153</v>
      </c>
      <c r="D408" s="122" t="s">
        <v>154</v>
      </c>
      <c r="E408" s="122">
        <v>0.25</v>
      </c>
      <c r="F408" s="124"/>
      <c r="G408" s="124"/>
      <c r="H408" s="124"/>
      <c r="I408" s="124"/>
      <c r="J408" s="124"/>
      <c r="K408" s="125"/>
      <c r="L408" s="124"/>
      <c r="M408" s="124"/>
      <c r="N408" s="124"/>
      <c r="O408" s="124"/>
      <c r="P408" s="126"/>
    </row>
    <row r="409" spans="1:16" s="127" customFormat="1" ht="18" customHeight="1">
      <c r="A409" s="121">
        <v>72</v>
      </c>
      <c r="B409" s="122" t="s">
        <v>2348</v>
      </c>
      <c r="C409" s="128" t="s">
        <v>2350</v>
      </c>
      <c r="D409" s="122"/>
      <c r="E409" s="122"/>
      <c r="F409" s="124"/>
      <c r="G409" s="124"/>
      <c r="H409" s="124"/>
      <c r="I409" s="124"/>
      <c r="J409" s="124"/>
      <c r="K409" s="125"/>
      <c r="L409" s="124"/>
      <c r="M409" s="124"/>
      <c r="N409" s="124"/>
      <c r="O409" s="124"/>
      <c r="P409" s="126"/>
    </row>
    <row r="410" spans="1:16" s="127" customFormat="1" ht="18" customHeight="1">
      <c r="A410" s="137"/>
      <c r="B410" s="138"/>
      <c r="C410" s="139" t="s">
        <v>169</v>
      </c>
      <c r="D410" s="138" t="s">
        <v>135</v>
      </c>
      <c r="E410" s="138">
        <v>12.4</v>
      </c>
      <c r="F410" s="140"/>
      <c r="G410" s="140"/>
      <c r="H410" s="140"/>
      <c r="I410" s="140"/>
      <c r="J410" s="140"/>
      <c r="K410" s="141"/>
      <c r="L410" s="140"/>
      <c r="M410" s="140"/>
      <c r="N410" s="140"/>
      <c r="O410" s="140"/>
      <c r="P410" s="142"/>
    </row>
    <row r="411" spans="1:16" s="127" customFormat="1" ht="18" customHeight="1">
      <c r="A411" s="121"/>
      <c r="B411" s="122"/>
      <c r="C411" s="128" t="s">
        <v>189</v>
      </c>
      <c r="D411" s="122" t="s">
        <v>127</v>
      </c>
      <c r="E411" s="122">
        <v>13.02</v>
      </c>
      <c r="F411" s="124"/>
      <c r="G411" s="124"/>
      <c r="H411" s="124"/>
      <c r="I411" s="124"/>
      <c r="J411" s="124"/>
      <c r="K411" s="125"/>
      <c r="L411" s="124"/>
      <c r="M411" s="124"/>
      <c r="N411" s="124"/>
      <c r="O411" s="124"/>
      <c r="P411" s="126"/>
    </row>
    <row r="412" spans="1:16" s="127" customFormat="1" ht="18" customHeight="1">
      <c r="A412" s="121"/>
      <c r="B412" s="122"/>
      <c r="C412" s="128" t="s">
        <v>158</v>
      </c>
      <c r="D412" s="122" t="s">
        <v>159</v>
      </c>
      <c r="E412" s="143">
        <v>85</v>
      </c>
      <c r="F412" s="124"/>
      <c r="G412" s="124"/>
      <c r="H412" s="124"/>
      <c r="I412" s="124"/>
      <c r="J412" s="124"/>
      <c r="K412" s="125"/>
      <c r="L412" s="124"/>
      <c r="M412" s="124"/>
      <c r="N412" s="124"/>
      <c r="O412" s="124"/>
      <c r="P412" s="126"/>
    </row>
    <row r="413" spans="1:16" s="127" customFormat="1" ht="18" customHeight="1">
      <c r="A413" s="121"/>
      <c r="B413" s="122"/>
      <c r="C413" s="128" t="s">
        <v>160</v>
      </c>
      <c r="D413" s="122" t="s">
        <v>127</v>
      </c>
      <c r="E413" s="122">
        <v>15.5</v>
      </c>
      <c r="F413" s="124"/>
      <c r="G413" s="124"/>
      <c r="H413" s="124"/>
      <c r="I413" s="124"/>
      <c r="J413" s="124"/>
      <c r="K413" s="125"/>
      <c r="L413" s="124"/>
      <c r="M413" s="124"/>
      <c r="N413" s="124"/>
      <c r="O413" s="124"/>
      <c r="P413" s="126"/>
    </row>
    <row r="414" spans="1:16" s="127" customFormat="1" ht="18" customHeight="1">
      <c r="A414" s="121"/>
      <c r="B414" s="122"/>
      <c r="C414" s="128" t="s">
        <v>153</v>
      </c>
      <c r="D414" s="122" t="s">
        <v>154</v>
      </c>
      <c r="E414" s="143">
        <v>5</v>
      </c>
      <c r="F414" s="124"/>
      <c r="G414" s="124"/>
      <c r="H414" s="124"/>
      <c r="I414" s="124"/>
      <c r="J414" s="124"/>
      <c r="K414" s="125"/>
      <c r="L414" s="124"/>
      <c r="M414" s="124"/>
      <c r="N414" s="124"/>
      <c r="O414" s="124"/>
      <c r="P414" s="126"/>
    </row>
    <row r="415" spans="1:16" s="127" customFormat="1" ht="18" customHeight="1">
      <c r="A415" s="121">
        <v>73</v>
      </c>
      <c r="B415" s="122" t="s">
        <v>190</v>
      </c>
      <c r="C415" s="128" t="s">
        <v>2351</v>
      </c>
      <c r="D415" s="122" t="s">
        <v>163</v>
      </c>
      <c r="E415" s="122">
        <v>0.915</v>
      </c>
      <c r="F415" s="124"/>
      <c r="G415" s="124"/>
      <c r="H415" s="143"/>
      <c r="I415" s="124"/>
      <c r="J415" s="124"/>
      <c r="K415" s="125"/>
      <c r="L415" s="124"/>
      <c r="M415" s="124"/>
      <c r="N415" s="124"/>
      <c r="O415" s="124"/>
      <c r="P415" s="126"/>
    </row>
    <row r="416" spans="1:16" s="127" customFormat="1" ht="18" customHeight="1">
      <c r="A416" s="121">
        <v>74</v>
      </c>
      <c r="B416" s="122" t="s">
        <v>2352</v>
      </c>
      <c r="C416" s="128" t="s">
        <v>2353</v>
      </c>
      <c r="D416" s="122"/>
      <c r="E416" s="122"/>
      <c r="F416" s="124"/>
      <c r="G416" s="124"/>
      <c r="H416" s="143"/>
      <c r="I416" s="124"/>
      <c r="J416" s="124"/>
      <c r="K416" s="125"/>
      <c r="L416" s="124"/>
      <c r="M416" s="124"/>
      <c r="N416" s="124"/>
      <c r="O416" s="124"/>
      <c r="P416" s="126"/>
    </row>
    <row r="417" spans="1:16" s="127" customFormat="1" ht="18" customHeight="1">
      <c r="A417" s="121"/>
      <c r="B417" s="122" t="s">
        <v>2354</v>
      </c>
      <c r="C417" s="128" t="s">
        <v>2355</v>
      </c>
      <c r="D417" s="122" t="s">
        <v>159</v>
      </c>
      <c r="E417" s="122">
        <v>20.4</v>
      </c>
      <c r="F417" s="124"/>
      <c r="G417" s="124"/>
      <c r="H417" s="124"/>
      <c r="I417" s="124"/>
      <c r="J417" s="124"/>
      <c r="K417" s="125"/>
      <c r="L417" s="124"/>
      <c r="M417" s="124"/>
      <c r="N417" s="124"/>
      <c r="O417" s="124"/>
      <c r="P417" s="126"/>
    </row>
    <row r="418" spans="1:16" s="127" customFormat="1" ht="18" customHeight="1">
      <c r="A418" s="121"/>
      <c r="B418" s="122"/>
      <c r="C418" s="128" t="s">
        <v>88</v>
      </c>
      <c r="D418" s="122"/>
      <c r="E418" s="122"/>
      <c r="F418" s="124"/>
      <c r="G418" s="124"/>
      <c r="H418" s="124"/>
      <c r="I418" s="124"/>
      <c r="J418" s="124"/>
      <c r="K418" s="125"/>
      <c r="L418" s="124"/>
      <c r="M418" s="124"/>
      <c r="N418" s="124"/>
      <c r="O418" s="124"/>
      <c r="P418" s="126"/>
    </row>
    <row r="419" spans="1:16" s="127" customFormat="1" ht="18" customHeight="1">
      <c r="A419" s="121"/>
      <c r="B419" s="122"/>
      <c r="C419" s="128" t="s">
        <v>89</v>
      </c>
      <c r="D419" s="122" t="s">
        <v>143</v>
      </c>
      <c r="E419" s="122">
        <v>33</v>
      </c>
      <c r="F419" s="124"/>
      <c r="G419" s="124"/>
      <c r="H419" s="124"/>
      <c r="I419" s="160"/>
      <c r="J419" s="124"/>
      <c r="K419" s="125"/>
      <c r="L419" s="124"/>
      <c r="M419" s="124"/>
      <c r="N419" s="124"/>
      <c r="O419" s="124"/>
      <c r="P419" s="126"/>
    </row>
    <row r="420" spans="1:16" s="127" customFormat="1" ht="18" customHeight="1">
      <c r="A420" s="121"/>
      <c r="B420" s="122"/>
      <c r="C420" s="128" t="s">
        <v>90</v>
      </c>
      <c r="D420" s="122" t="s">
        <v>143</v>
      </c>
      <c r="E420" s="122">
        <v>3</v>
      </c>
      <c r="F420" s="124"/>
      <c r="G420" s="124"/>
      <c r="H420" s="124"/>
      <c r="I420" s="160"/>
      <c r="J420" s="124"/>
      <c r="K420" s="125"/>
      <c r="L420" s="124"/>
      <c r="M420" s="124"/>
      <c r="N420" s="124"/>
      <c r="O420" s="124"/>
      <c r="P420" s="126"/>
    </row>
    <row r="421" spans="1:16" s="127" customFormat="1" ht="18" customHeight="1">
      <c r="A421" s="121"/>
      <c r="B421" s="122"/>
      <c r="C421" s="128" t="s">
        <v>181</v>
      </c>
      <c r="D421" s="122" t="s">
        <v>177</v>
      </c>
      <c r="E421" s="122">
        <v>81.6</v>
      </c>
      <c r="F421" s="124"/>
      <c r="G421" s="124"/>
      <c r="H421" s="124"/>
      <c r="I421" s="124"/>
      <c r="J421" s="124"/>
      <c r="K421" s="125"/>
      <c r="L421" s="124"/>
      <c r="M421" s="124"/>
      <c r="N421" s="124"/>
      <c r="O421" s="124"/>
      <c r="P421" s="126"/>
    </row>
    <row r="422" spans="1:16" s="127" customFormat="1" ht="18" customHeight="1">
      <c r="A422" s="121"/>
      <c r="B422" s="122"/>
      <c r="C422" s="128" t="s">
        <v>2356</v>
      </c>
      <c r="D422" s="122" t="s">
        <v>127</v>
      </c>
      <c r="E422" s="122">
        <v>4.1</v>
      </c>
      <c r="F422" s="124"/>
      <c r="G422" s="124"/>
      <c r="H422" s="124"/>
      <c r="I422" s="124"/>
      <c r="J422" s="124"/>
      <c r="K422" s="125"/>
      <c r="L422" s="124"/>
      <c r="M422" s="124"/>
      <c r="N422" s="124"/>
      <c r="O422" s="124"/>
      <c r="P422" s="126"/>
    </row>
    <row r="423" spans="1:16" s="127" customFormat="1" ht="18" customHeight="1">
      <c r="A423" s="121">
        <v>75</v>
      </c>
      <c r="B423" s="122" t="s">
        <v>2357</v>
      </c>
      <c r="C423" s="128" t="s">
        <v>91</v>
      </c>
      <c r="D423" s="122"/>
      <c r="E423" s="122"/>
      <c r="F423" s="124"/>
      <c r="G423" s="124"/>
      <c r="H423" s="124"/>
      <c r="I423" s="124"/>
      <c r="J423" s="124"/>
      <c r="K423" s="125"/>
      <c r="L423" s="124"/>
      <c r="M423" s="124"/>
      <c r="N423" s="124"/>
      <c r="O423" s="124"/>
      <c r="P423" s="126"/>
    </row>
    <row r="424" spans="1:16" s="127" customFormat="1" ht="18" customHeight="1">
      <c r="A424" s="121"/>
      <c r="B424" s="122"/>
      <c r="C424" s="128" t="s">
        <v>943</v>
      </c>
      <c r="D424" s="122" t="s">
        <v>144</v>
      </c>
      <c r="E424" s="122">
        <v>11.6</v>
      </c>
      <c r="F424" s="124"/>
      <c r="G424" s="124"/>
      <c r="H424" s="124"/>
      <c r="I424" s="124"/>
      <c r="J424" s="124"/>
      <c r="K424" s="125"/>
      <c r="L424" s="124"/>
      <c r="M424" s="124"/>
      <c r="N424" s="124"/>
      <c r="O424" s="124"/>
      <c r="P424" s="126"/>
    </row>
    <row r="425" spans="1:16" s="127" customFormat="1" ht="18" customHeight="1">
      <c r="A425" s="121">
        <v>76</v>
      </c>
      <c r="B425" s="122" t="s">
        <v>201</v>
      </c>
      <c r="C425" s="128" t="s">
        <v>92</v>
      </c>
      <c r="D425" s="122" t="s">
        <v>159</v>
      </c>
      <c r="E425" s="143">
        <v>7</v>
      </c>
      <c r="F425" s="160"/>
      <c r="G425" s="124"/>
      <c r="H425" s="124"/>
      <c r="I425" s="124"/>
      <c r="J425" s="124"/>
      <c r="K425" s="125"/>
      <c r="L425" s="124"/>
      <c r="M425" s="124"/>
      <c r="N425" s="124"/>
      <c r="O425" s="124"/>
      <c r="P425" s="126"/>
    </row>
    <row r="426" spans="1:16" s="127" customFormat="1" ht="18" customHeight="1">
      <c r="A426" s="121"/>
      <c r="B426" s="122"/>
      <c r="C426" s="128" t="s">
        <v>2358</v>
      </c>
      <c r="D426" s="122" t="s">
        <v>177</v>
      </c>
      <c r="E426" s="122">
        <v>3.15</v>
      </c>
      <c r="F426" s="124"/>
      <c r="G426" s="124"/>
      <c r="H426" s="124"/>
      <c r="I426" s="124"/>
      <c r="J426" s="124"/>
      <c r="K426" s="125"/>
      <c r="L426" s="124"/>
      <c r="M426" s="124"/>
      <c r="N426" s="124"/>
      <c r="O426" s="124"/>
      <c r="P426" s="126"/>
    </row>
    <row r="427" spans="1:16" s="127" customFormat="1" ht="18" customHeight="1">
      <c r="A427" s="121">
        <v>77</v>
      </c>
      <c r="B427" s="122" t="s">
        <v>2352</v>
      </c>
      <c r="C427" s="128" t="s">
        <v>2359</v>
      </c>
      <c r="D427" s="122"/>
      <c r="E427" s="122"/>
      <c r="F427" s="124"/>
      <c r="G427" s="124"/>
      <c r="H427" s="124"/>
      <c r="I427" s="124"/>
      <c r="J427" s="124"/>
      <c r="K427" s="125"/>
      <c r="L427" s="124"/>
      <c r="M427" s="124"/>
      <c r="N427" s="124"/>
      <c r="O427" s="124"/>
      <c r="P427" s="126"/>
    </row>
    <row r="428" spans="1:16" s="127" customFormat="1" ht="18" customHeight="1">
      <c r="A428" s="121"/>
      <c r="B428" s="122" t="s">
        <v>2354</v>
      </c>
      <c r="C428" s="128" t="s">
        <v>2355</v>
      </c>
      <c r="D428" s="122" t="s">
        <v>159</v>
      </c>
      <c r="E428" s="122">
        <v>11.2</v>
      </c>
      <c r="F428" s="124"/>
      <c r="G428" s="124"/>
      <c r="H428" s="124"/>
      <c r="I428" s="124"/>
      <c r="J428" s="124"/>
      <c r="K428" s="125"/>
      <c r="L428" s="124"/>
      <c r="M428" s="124"/>
      <c r="N428" s="124"/>
      <c r="O428" s="124"/>
      <c r="P428" s="126"/>
    </row>
    <row r="429" spans="1:16" s="127" customFormat="1" ht="18" customHeight="1">
      <c r="A429" s="121"/>
      <c r="B429" s="122"/>
      <c r="C429" s="128" t="s">
        <v>93</v>
      </c>
      <c r="D429" s="122" t="s">
        <v>127</v>
      </c>
      <c r="E429" s="122">
        <v>12.3</v>
      </c>
      <c r="F429" s="124"/>
      <c r="G429" s="124"/>
      <c r="H429" s="124"/>
      <c r="I429" s="160"/>
      <c r="J429" s="124"/>
      <c r="K429" s="125"/>
      <c r="L429" s="124"/>
      <c r="M429" s="124"/>
      <c r="N429" s="124"/>
      <c r="O429" s="124"/>
      <c r="P429" s="126"/>
    </row>
    <row r="430" spans="1:16" s="127" customFormat="1" ht="18" customHeight="1">
      <c r="A430" s="121"/>
      <c r="B430" s="122"/>
      <c r="C430" s="128" t="s">
        <v>181</v>
      </c>
      <c r="D430" s="122" t="s">
        <v>177</v>
      </c>
      <c r="E430" s="122">
        <v>44.8</v>
      </c>
      <c r="F430" s="124"/>
      <c r="G430" s="124"/>
      <c r="H430" s="124"/>
      <c r="I430" s="124"/>
      <c r="J430" s="124"/>
      <c r="K430" s="125"/>
      <c r="L430" s="124"/>
      <c r="M430" s="124"/>
      <c r="N430" s="124"/>
      <c r="O430" s="124"/>
      <c r="P430" s="126"/>
    </row>
    <row r="431" spans="1:16" s="127" customFormat="1" ht="18" customHeight="1">
      <c r="A431" s="121"/>
      <c r="B431" s="122"/>
      <c r="C431" s="128" t="s">
        <v>2356</v>
      </c>
      <c r="D431" s="122" t="s">
        <v>127</v>
      </c>
      <c r="E431" s="122">
        <v>5.6</v>
      </c>
      <c r="F431" s="124"/>
      <c r="G431" s="124"/>
      <c r="H431" s="124"/>
      <c r="I431" s="124"/>
      <c r="J431" s="124"/>
      <c r="K431" s="125"/>
      <c r="L431" s="124"/>
      <c r="M431" s="124"/>
      <c r="N431" s="124"/>
      <c r="O431" s="124"/>
      <c r="P431" s="126"/>
    </row>
    <row r="432" spans="1:16" s="163" customFormat="1" ht="18" customHeight="1">
      <c r="A432" s="319"/>
      <c r="B432" s="178"/>
      <c r="C432" s="178" t="s">
        <v>95</v>
      </c>
      <c r="D432" s="178"/>
      <c r="E432" s="178"/>
      <c r="F432" s="321"/>
      <c r="G432" s="321"/>
      <c r="H432" s="321"/>
      <c r="I432" s="321"/>
      <c r="J432" s="321"/>
      <c r="K432" s="322"/>
      <c r="L432" s="321"/>
      <c r="M432" s="321"/>
      <c r="N432" s="321"/>
      <c r="O432" s="321"/>
      <c r="P432" s="323"/>
    </row>
    <row r="433" spans="1:16" s="127" customFormat="1" ht="18" customHeight="1">
      <c r="A433" s="121">
        <v>78</v>
      </c>
      <c r="B433" s="122" t="s">
        <v>149</v>
      </c>
      <c r="C433" s="128" t="s">
        <v>150</v>
      </c>
      <c r="D433" s="122" t="s">
        <v>135</v>
      </c>
      <c r="E433" s="122">
        <v>0.2</v>
      </c>
      <c r="F433" s="124"/>
      <c r="G433" s="124"/>
      <c r="H433" s="124"/>
      <c r="I433" s="124"/>
      <c r="J433" s="124"/>
      <c r="K433" s="125"/>
      <c r="L433" s="124"/>
      <c r="M433" s="124"/>
      <c r="N433" s="124"/>
      <c r="O433" s="124"/>
      <c r="P433" s="126"/>
    </row>
    <row r="434" spans="1:16" s="127" customFormat="1" ht="18" customHeight="1">
      <c r="A434" s="121"/>
      <c r="B434" s="122"/>
      <c r="C434" s="128" t="s">
        <v>152</v>
      </c>
      <c r="D434" s="122" t="s">
        <v>127</v>
      </c>
      <c r="E434" s="122">
        <v>0.22</v>
      </c>
      <c r="F434" s="124"/>
      <c r="G434" s="124"/>
      <c r="H434" s="124"/>
      <c r="I434" s="124"/>
      <c r="J434" s="124"/>
      <c r="K434" s="125"/>
      <c r="L434" s="124"/>
      <c r="M434" s="124"/>
      <c r="N434" s="124"/>
      <c r="O434" s="124"/>
      <c r="P434" s="126"/>
    </row>
    <row r="435" spans="1:16" s="127" customFormat="1" ht="18" customHeight="1">
      <c r="A435" s="121"/>
      <c r="B435" s="122"/>
      <c r="C435" s="128" t="s">
        <v>153</v>
      </c>
      <c r="D435" s="122" t="s">
        <v>154</v>
      </c>
      <c r="E435" s="122">
        <v>0.1</v>
      </c>
      <c r="F435" s="124"/>
      <c r="G435" s="124"/>
      <c r="H435" s="124"/>
      <c r="I435" s="124"/>
      <c r="J435" s="124"/>
      <c r="K435" s="125"/>
      <c r="L435" s="124"/>
      <c r="M435" s="124"/>
      <c r="N435" s="124"/>
      <c r="O435" s="124"/>
      <c r="P435" s="126"/>
    </row>
    <row r="436" spans="1:16" s="127" customFormat="1" ht="18" customHeight="1">
      <c r="A436" s="121">
        <v>79</v>
      </c>
      <c r="B436" s="122" t="s">
        <v>2348</v>
      </c>
      <c r="C436" s="128" t="s">
        <v>2350</v>
      </c>
      <c r="D436" s="122"/>
      <c r="E436" s="122"/>
      <c r="F436" s="124"/>
      <c r="G436" s="124"/>
      <c r="H436" s="124"/>
      <c r="I436" s="124"/>
      <c r="J436" s="124"/>
      <c r="K436" s="125"/>
      <c r="L436" s="124"/>
      <c r="M436" s="124"/>
      <c r="N436" s="124"/>
      <c r="O436" s="124"/>
      <c r="P436" s="126"/>
    </row>
    <row r="437" spans="1:16" s="127" customFormat="1" ht="18" customHeight="1">
      <c r="A437" s="121"/>
      <c r="B437" s="122"/>
      <c r="C437" s="128" t="s">
        <v>169</v>
      </c>
      <c r="D437" s="122" t="s">
        <v>135</v>
      </c>
      <c r="E437" s="122">
        <v>8.5</v>
      </c>
      <c r="F437" s="124"/>
      <c r="G437" s="124"/>
      <c r="H437" s="124"/>
      <c r="I437" s="124"/>
      <c r="J437" s="124"/>
      <c r="K437" s="125"/>
      <c r="L437" s="124"/>
      <c r="M437" s="124"/>
      <c r="N437" s="124"/>
      <c r="O437" s="124"/>
      <c r="P437" s="126"/>
    </row>
    <row r="438" spans="1:16" s="127" customFormat="1" ht="18" customHeight="1">
      <c r="A438" s="121"/>
      <c r="B438" s="122"/>
      <c r="C438" s="128" t="s">
        <v>189</v>
      </c>
      <c r="D438" s="122" t="s">
        <v>127</v>
      </c>
      <c r="E438" s="122">
        <v>8.93</v>
      </c>
      <c r="F438" s="124"/>
      <c r="G438" s="124"/>
      <c r="H438" s="124"/>
      <c r="I438" s="124"/>
      <c r="J438" s="124"/>
      <c r="K438" s="125"/>
      <c r="L438" s="124"/>
      <c r="M438" s="124"/>
      <c r="N438" s="124"/>
      <c r="O438" s="124"/>
      <c r="P438" s="126"/>
    </row>
    <row r="439" spans="1:16" s="127" customFormat="1" ht="18" customHeight="1">
      <c r="A439" s="121"/>
      <c r="B439" s="122"/>
      <c r="C439" s="128" t="s">
        <v>158</v>
      </c>
      <c r="D439" s="122" t="s">
        <v>159</v>
      </c>
      <c r="E439" s="122">
        <v>58.3</v>
      </c>
      <c r="F439" s="124"/>
      <c r="G439" s="124"/>
      <c r="H439" s="124"/>
      <c r="I439" s="124"/>
      <c r="J439" s="124"/>
      <c r="K439" s="125"/>
      <c r="L439" s="124"/>
      <c r="M439" s="124"/>
      <c r="N439" s="124"/>
      <c r="O439" s="124"/>
      <c r="P439" s="126"/>
    </row>
    <row r="440" spans="1:16" s="127" customFormat="1" ht="18" customHeight="1">
      <c r="A440" s="121"/>
      <c r="B440" s="122"/>
      <c r="C440" s="128" t="s">
        <v>160</v>
      </c>
      <c r="D440" s="122" t="s">
        <v>127</v>
      </c>
      <c r="E440" s="122">
        <v>10.6</v>
      </c>
      <c r="F440" s="124"/>
      <c r="G440" s="124"/>
      <c r="H440" s="124"/>
      <c r="I440" s="124"/>
      <c r="J440" s="124"/>
      <c r="K440" s="125"/>
      <c r="L440" s="124"/>
      <c r="M440" s="124"/>
      <c r="N440" s="124"/>
      <c r="O440" s="124"/>
      <c r="P440" s="126"/>
    </row>
    <row r="441" spans="1:16" s="127" customFormat="1" ht="18" customHeight="1">
      <c r="A441" s="137"/>
      <c r="B441" s="138"/>
      <c r="C441" s="139" t="s">
        <v>153</v>
      </c>
      <c r="D441" s="138" t="s">
        <v>154</v>
      </c>
      <c r="E441" s="138">
        <v>3.4</v>
      </c>
      <c r="F441" s="140"/>
      <c r="G441" s="140"/>
      <c r="H441" s="140"/>
      <c r="I441" s="140"/>
      <c r="J441" s="140"/>
      <c r="K441" s="141"/>
      <c r="L441" s="140"/>
      <c r="M441" s="140"/>
      <c r="N441" s="140"/>
      <c r="O441" s="140"/>
      <c r="P441" s="142"/>
    </row>
    <row r="442" spans="1:16" s="127" customFormat="1" ht="18" customHeight="1">
      <c r="A442" s="121">
        <v>80</v>
      </c>
      <c r="B442" s="122" t="s">
        <v>190</v>
      </c>
      <c r="C442" s="128" t="s">
        <v>2351</v>
      </c>
      <c r="D442" s="122" t="s">
        <v>163</v>
      </c>
      <c r="E442" s="122">
        <v>0.828</v>
      </c>
      <c r="F442" s="124"/>
      <c r="G442" s="124"/>
      <c r="H442" s="143"/>
      <c r="I442" s="124"/>
      <c r="J442" s="124"/>
      <c r="K442" s="125"/>
      <c r="L442" s="124"/>
      <c r="M442" s="124"/>
      <c r="N442" s="124"/>
      <c r="O442" s="124"/>
      <c r="P442" s="126"/>
    </row>
    <row r="443" spans="1:16" s="127" customFormat="1" ht="18" customHeight="1">
      <c r="A443" s="121">
        <v>81</v>
      </c>
      <c r="B443" s="122" t="s">
        <v>2352</v>
      </c>
      <c r="C443" s="128" t="s">
        <v>2353</v>
      </c>
      <c r="D443" s="122"/>
      <c r="E443" s="122"/>
      <c r="F443" s="124"/>
      <c r="G443" s="124"/>
      <c r="H443" s="143"/>
      <c r="I443" s="124"/>
      <c r="J443" s="124"/>
      <c r="K443" s="125"/>
      <c r="L443" s="124"/>
      <c r="M443" s="124"/>
      <c r="N443" s="124"/>
      <c r="O443" s="124"/>
      <c r="P443" s="126"/>
    </row>
    <row r="444" spans="1:16" s="127" customFormat="1" ht="18" customHeight="1">
      <c r="A444" s="121"/>
      <c r="B444" s="122" t="s">
        <v>2354</v>
      </c>
      <c r="C444" s="128" t="s">
        <v>2355</v>
      </c>
      <c r="D444" s="122" t="s">
        <v>159</v>
      </c>
      <c r="E444" s="122">
        <v>19.25</v>
      </c>
      <c r="F444" s="124"/>
      <c r="G444" s="124"/>
      <c r="H444" s="124"/>
      <c r="I444" s="124"/>
      <c r="J444" s="124"/>
      <c r="K444" s="125"/>
      <c r="L444" s="124"/>
      <c r="M444" s="124"/>
      <c r="N444" s="124"/>
      <c r="O444" s="124"/>
      <c r="P444" s="126"/>
    </row>
    <row r="445" spans="1:16" s="127" customFormat="1" ht="18" customHeight="1">
      <c r="A445" s="121"/>
      <c r="B445" s="122"/>
      <c r="C445" s="128" t="s">
        <v>88</v>
      </c>
      <c r="D445" s="122"/>
      <c r="E445" s="122"/>
      <c r="F445" s="124"/>
      <c r="G445" s="124"/>
      <c r="H445" s="124"/>
      <c r="I445" s="124"/>
      <c r="J445" s="124"/>
      <c r="K445" s="125"/>
      <c r="L445" s="124"/>
      <c r="M445" s="124"/>
      <c r="N445" s="124"/>
      <c r="O445" s="124"/>
      <c r="P445" s="126"/>
    </row>
    <row r="446" spans="1:16" s="127" customFormat="1" ht="18" customHeight="1">
      <c r="A446" s="121"/>
      <c r="B446" s="122"/>
      <c r="C446" s="128" t="s">
        <v>96</v>
      </c>
      <c r="D446" s="122" t="s">
        <v>143</v>
      </c>
      <c r="E446" s="122">
        <v>28</v>
      </c>
      <c r="F446" s="124"/>
      <c r="G446" s="124"/>
      <c r="H446" s="124"/>
      <c r="I446" s="160"/>
      <c r="J446" s="124"/>
      <c r="K446" s="125"/>
      <c r="L446" s="124"/>
      <c r="M446" s="124"/>
      <c r="N446" s="124"/>
      <c r="O446" s="124"/>
      <c r="P446" s="126"/>
    </row>
    <row r="447" spans="1:16" s="127" customFormat="1" ht="18" customHeight="1">
      <c r="A447" s="121"/>
      <c r="B447" s="122"/>
      <c r="C447" s="128" t="s">
        <v>90</v>
      </c>
      <c r="D447" s="122" t="s">
        <v>143</v>
      </c>
      <c r="E447" s="122">
        <v>3</v>
      </c>
      <c r="F447" s="124"/>
      <c r="G447" s="124"/>
      <c r="H447" s="124"/>
      <c r="I447" s="160"/>
      <c r="J447" s="124"/>
      <c r="K447" s="125"/>
      <c r="L447" s="124"/>
      <c r="M447" s="124"/>
      <c r="N447" s="124"/>
      <c r="O447" s="124"/>
      <c r="P447" s="126"/>
    </row>
    <row r="448" spans="1:16" s="127" customFormat="1" ht="18" customHeight="1">
      <c r="A448" s="121"/>
      <c r="B448" s="122"/>
      <c r="C448" s="128" t="s">
        <v>181</v>
      </c>
      <c r="D448" s="122" t="s">
        <v>177</v>
      </c>
      <c r="E448" s="122">
        <v>77</v>
      </c>
      <c r="F448" s="124"/>
      <c r="G448" s="124"/>
      <c r="H448" s="124"/>
      <c r="I448" s="124"/>
      <c r="J448" s="124"/>
      <c r="K448" s="125"/>
      <c r="L448" s="124"/>
      <c r="M448" s="124"/>
      <c r="N448" s="124"/>
      <c r="O448" s="124"/>
      <c r="P448" s="126"/>
    </row>
    <row r="449" spans="1:16" s="127" customFormat="1" ht="18" customHeight="1">
      <c r="A449" s="121"/>
      <c r="B449" s="122"/>
      <c r="C449" s="128" t="s">
        <v>2356</v>
      </c>
      <c r="D449" s="122" t="s">
        <v>127</v>
      </c>
      <c r="E449" s="122">
        <v>3.85</v>
      </c>
      <c r="F449" s="124"/>
      <c r="G449" s="124"/>
      <c r="H449" s="124"/>
      <c r="I449" s="124"/>
      <c r="J449" s="124"/>
      <c r="K449" s="125"/>
      <c r="L449" s="124"/>
      <c r="M449" s="124"/>
      <c r="N449" s="124"/>
      <c r="O449" s="124"/>
      <c r="P449" s="126"/>
    </row>
    <row r="450" spans="1:16" s="127" customFormat="1" ht="18" customHeight="1">
      <c r="A450" s="121">
        <v>82</v>
      </c>
      <c r="B450" s="122" t="s">
        <v>2357</v>
      </c>
      <c r="C450" s="128" t="s">
        <v>91</v>
      </c>
      <c r="D450" s="122"/>
      <c r="E450" s="122"/>
      <c r="F450" s="124"/>
      <c r="G450" s="124"/>
      <c r="H450" s="124"/>
      <c r="I450" s="124"/>
      <c r="J450" s="124"/>
      <c r="K450" s="125"/>
      <c r="L450" s="124"/>
      <c r="M450" s="124"/>
      <c r="N450" s="124"/>
      <c r="O450" s="124"/>
      <c r="P450" s="126"/>
    </row>
    <row r="451" spans="1:16" s="127" customFormat="1" ht="18" customHeight="1">
      <c r="A451" s="121"/>
      <c r="B451" s="122"/>
      <c r="C451" s="128" t="s">
        <v>943</v>
      </c>
      <c r="D451" s="122" t="s">
        <v>144</v>
      </c>
      <c r="E451" s="122">
        <v>53.5</v>
      </c>
      <c r="F451" s="124"/>
      <c r="G451" s="124"/>
      <c r="H451" s="124"/>
      <c r="I451" s="124"/>
      <c r="J451" s="124"/>
      <c r="K451" s="125"/>
      <c r="L451" s="124"/>
      <c r="M451" s="124"/>
      <c r="N451" s="124"/>
      <c r="O451" s="124"/>
      <c r="P451" s="126"/>
    </row>
    <row r="452" spans="1:16" s="127" customFormat="1" ht="18" customHeight="1">
      <c r="A452" s="121">
        <v>83</v>
      </c>
      <c r="B452" s="122" t="s">
        <v>201</v>
      </c>
      <c r="C452" s="128" t="s">
        <v>92</v>
      </c>
      <c r="D452" s="122" t="s">
        <v>159</v>
      </c>
      <c r="E452" s="143">
        <v>30.7</v>
      </c>
      <c r="F452" s="160"/>
      <c r="G452" s="124"/>
      <c r="H452" s="124"/>
      <c r="I452" s="124"/>
      <c r="J452" s="124"/>
      <c r="K452" s="125"/>
      <c r="L452" s="124"/>
      <c r="M452" s="124"/>
      <c r="N452" s="124"/>
      <c r="O452" s="124"/>
      <c r="P452" s="126"/>
    </row>
    <row r="453" spans="1:16" s="127" customFormat="1" ht="18" customHeight="1">
      <c r="A453" s="121"/>
      <c r="B453" s="122"/>
      <c r="C453" s="128" t="s">
        <v>2358</v>
      </c>
      <c r="D453" s="122" t="s">
        <v>177</v>
      </c>
      <c r="E453" s="122">
        <v>13.82</v>
      </c>
      <c r="F453" s="124"/>
      <c r="G453" s="124"/>
      <c r="H453" s="124"/>
      <c r="I453" s="124"/>
      <c r="J453" s="124"/>
      <c r="K453" s="125"/>
      <c r="L453" s="124"/>
      <c r="M453" s="124"/>
      <c r="N453" s="124"/>
      <c r="O453" s="124"/>
      <c r="P453" s="126"/>
    </row>
    <row r="454" spans="1:16" s="127" customFormat="1" ht="18" customHeight="1">
      <c r="A454" s="121">
        <v>84</v>
      </c>
      <c r="B454" s="122" t="s">
        <v>2352</v>
      </c>
      <c r="C454" s="128" t="s">
        <v>2359</v>
      </c>
      <c r="D454" s="122"/>
      <c r="E454" s="122"/>
      <c r="F454" s="124"/>
      <c r="G454" s="124"/>
      <c r="H454" s="124"/>
      <c r="I454" s="124"/>
      <c r="J454" s="124"/>
      <c r="K454" s="125"/>
      <c r="L454" s="124"/>
      <c r="M454" s="124"/>
      <c r="N454" s="124"/>
      <c r="O454" s="124"/>
      <c r="P454" s="126"/>
    </row>
    <row r="455" spans="1:16" s="127" customFormat="1" ht="18" customHeight="1">
      <c r="A455" s="121"/>
      <c r="B455" s="122" t="s">
        <v>2354</v>
      </c>
      <c r="C455" s="128" t="s">
        <v>2355</v>
      </c>
      <c r="D455" s="122" t="s">
        <v>159</v>
      </c>
      <c r="E455" s="122">
        <v>12.4</v>
      </c>
      <c r="F455" s="124"/>
      <c r="G455" s="124"/>
      <c r="H455" s="124"/>
      <c r="I455" s="124"/>
      <c r="J455" s="124"/>
      <c r="K455" s="125"/>
      <c r="L455" s="124"/>
      <c r="M455" s="124"/>
      <c r="N455" s="124"/>
      <c r="O455" s="124"/>
      <c r="P455" s="126"/>
    </row>
    <row r="456" spans="1:16" s="127" customFormat="1" ht="18" customHeight="1">
      <c r="A456" s="121"/>
      <c r="B456" s="122"/>
      <c r="C456" s="128" t="s">
        <v>97</v>
      </c>
      <c r="D456" s="122" t="s">
        <v>127</v>
      </c>
      <c r="E456" s="122">
        <v>13.6</v>
      </c>
      <c r="F456" s="124"/>
      <c r="G456" s="124"/>
      <c r="H456" s="124"/>
      <c r="I456" s="160"/>
      <c r="J456" s="124"/>
      <c r="K456" s="125"/>
      <c r="L456" s="124"/>
      <c r="M456" s="124"/>
      <c r="N456" s="124"/>
      <c r="O456" s="124"/>
      <c r="P456" s="126"/>
    </row>
    <row r="457" spans="1:16" s="127" customFormat="1" ht="18" customHeight="1">
      <c r="A457" s="121"/>
      <c r="B457" s="122"/>
      <c r="C457" s="128" t="s">
        <v>181</v>
      </c>
      <c r="D457" s="122" t="s">
        <v>177</v>
      </c>
      <c r="E457" s="122">
        <v>49.6</v>
      </c>
      <c r="F457" s="124"/>
      <c r="G457" s="124"/>
      <c r="H457" s="124"/>
      <c r="I457" s="124"/>
      <c r="J457" s="124"/>
      <c r="K457" s="125"/>
      <c r="L457" s="124"/>
      <c r="M457" s="124"/>
      <c r="N457" s="124"/>
      <c r="O457" s="124"/>
      <c r="P457" s="126"/>
    </row>
    <row r="458" spans="1:16" s="127" customFormat="1" ht="18" customHeight="1">
      <c r="A458" s="121"/>
      <c r="B458" s="122"/>
      <c r="C458" s="128" t="s">
        <v>2356</v>
      </c>
      <c r="D458" s="122" t="s">
        <v>127</v>
      </c>
      <c r="E458" s="122">
        <v>6.2</v>
      </c>
      <c r="F458" s="124"/>
      <c r="G458" s="124"/>
      <c r="H458" s="124"/>
      <c r="I458" s="124"/>
      <c r="J458" s="124"/>
      <c r="K458" s="125"/>
      <c r="L458" s="124"/>
      <c r="M458" s="124"/>
      <c r="N458" s="124"/>
      <c r="O458" s="124"/>
      <c r="P458" s="126"/>
    </row>
    <row r="459" spans="1:16" s="163" customFormat="1" ht="18" customHeight="1">
      <c r="A459" s="157"/>
      <c r="B459" s="158"/>
      <c r="C459" s="158" t="s">
        <v>98</v>
      </c>
      <c r="D459" s="158"/>
      <c r="E459" s="158"/>
      <c r="F459" s="160"/>
      <c r="G459" s="160"/>
      <c r="H459" s="160"/>
      <c r="I459" s="160"/>
      <c r="J459" s="160"/>
      <c r="K459" s="161"/>
      <c r="L459" s="160"/>
      <c r="M459" s="160"/>
      <c r="N459" s="160"/>
      <c r="O459" s="160"/>
      <c r="P459" s="162"/>
    </row>
    <row r="460" spans="1:16" s="163" customFormat="1" ht="18" customHeight="1">
      <c r="A460" s="319"/>
      <c r="B460" s="178"/>
      <c r="C460" s="178" t="s">
        <v>99</v>
      </c>
      <c r="D460" s="178"/>
      <c r="E460" s="178"/>
      <c r="F460" s="321"/>
      <c r="G460" s="321"/>
      <c r="H460" s="321"/>
      <c r="I460" s="321"/>
      <c r="J460" s="321"/>
      <c r="K460" s="322"/>
      <c r="L460" s="321"/>
      <c r="M460" s="321"/>
      <c r="N460" s="321"/>
      <c r="O460" s="321"/>
      <c r="P460" s="323"/>
    </row>
    <row r="461" spans="1:16" s="127" customFormat="1" ht="18" customHeight="1">
      <c r="A461" s="121">
        <v>85</v>
      </c>
      <c r="B461" s="122" t="s">
        <v>198</v>
      </c>
      <c r="C461" s="128" t="s">
        <v>199</v>
      </c>
      <c r="D461" s="122" t="s">
        <v>163</v>
      </c>
      <c r="E461" s="154">
        <v>1.262</v>
      </c>
      <c r="F461" s="124"/>
      <c r="G461" s="124"/>
      <c r="H461" s="124"/>
      <c r="I461" s="124"/>
      <c r="J461" s="124"/>
      <c r="K461" s="125"/>
      <c r="L461" s="124"/>
      <c r="M461" s="124"/>
      <c r="N461" s="124"/>
      <c r="O461" s="124"/>
      <c r="P461" s="126"/>
    </row>
    <row r="462" spans="1:16" s="127" customFormat="1" ht="17.25" customHeight="1">
      <c r="A462" s="121"/>
      <c r="B462" s="122"/>
      <c r="C462" s="128" t="s">
        <v>2378</v>
      </c>
      <c r="D462" s="122" t="s">
        <v>127</v>
      </c>
      <c r="E462" s="124">
        <v>1.388</v>
      </c>
      <c r="F462" s="124"/>
      <c r="G462" s="124"/>
      <c r="H462" s="124"/>
      <c r="I462" s="124"/>
      <c r="J462" s="124"/>
      <c r="K462" s="125"/>
      <c r="L462" s="124"/>
      <c r="M462" s="124"/>
      <c r="N462" s="124"/>
      <c r="O462" s="124"/>
      <c r="P462" s="126"/>
    </row>
    <row r="463" spans="1:16" s="127" customFormat="1" ht="17.25" customHeight="1">
      <c r="A463" s="121"/>
      <c r="B463" s="122"/>
      <c r="C463" s="128" t="s">
        <v>2379</v>
      </c>
      <c r="D463" s="122" t="s">
        <v>206</v>
      </c>
      <c r="E463" s="122">
        <v>1</v>
      </c>
      <c r="F463" s="124"/>
      <c r="G463" s="124"/>
      <c r="H463" s="124"/>
      <c r="I463" s="124"/>
      <c r="J463" s="124"/>
      <c r="K463" s="125"/>
      <c r="L463" s="124"/>
      <c r="M463" s="124"/>
      <c r="N463" s="124"/>
      <c r="O463" s="124"/>
      <c r="P463" s="126"/>
    </row>
    <row r="464" spans="1:16" s="127" customFormat="1" ht="17.25" customHeight="1">
      <c r="A464" s="121"/>
      <c r="B464" s="122"/>
      <c r="C464" s="128" t="s">
        <v>1536</v>
      </c>
      <c r="D464" s="122" t="s">
        <v>143</v>
      </c>
      <c r="E464" s="122">
        <v>10</v>
      </c>
      <c r="F464" s="124"/>
      <c r="G464" s="124"/>
      <c r="H464" s="124"/>
      <c r="I464" s="160"/>
      <c r="J464" s="124"/>
      <c r="K464" s="125"/>
      <c r="L464" s="124"/>
      <c r="M464" s="124"/>
      <c r="N464" s="124"/>
      <c r="O464" s="124"/>
      <c r="P464" s="126"/>
    </row>
    <row r="465" spans="1:16" s="127" customFormat="1" ht="18" customHeight="1">
      <c r="A465" s="121">
        <v>86</v>
      </c>
      <c r="B465" s="122" t="s">
        <v>201</v>
      </c>
      <c r="C465" s="128" t="s">
        <v>1687</v>
      </c>
      <c r="D465" s="122" t="s">
        <v>159</v>
      </c>
      <c r="E465" s="143">
        <v>27.3</v>
      </c>
      <c r="F465" s="124"/>
      <c r="G465" s="124"/>
      <c r="H465" s="124"/>
      <c r="I465" s="124"/>
      <c r="J465" s="124"/>
      <c r="K465" s="125"/>
      <c r="L465" s="124"/>
      <c r="M465" s="124"/>
      <c r="N465" s="124"/>
      <c r="O465" s="124"/>
      <c r="P465" s="126"/>
    </row>
    <row r="466" spans="1:16" s="127" customFormat="1" ht="18" customHeight="1">
      <c r="A466" s="121"/>
      <c r="B466" s="122"/>
      <c r="C466" s="128" t="s">
        <v>1711</v>
      </c>
      <c r="D466" s="122" t="s">
        <v>177</v>
      </c>
      <c r="E466" s="122">
        <v>6.83</v>
      </c>
      <c r="F466" s="124"/>
      <c r="G466" s="124"/>
      <c r="H466" s="124"/>
      <c r="I466" s="124"/>
      <c r="J466" s="124"/>
      <c r="K466" s="125"/>
      <c r="L466" s="124"/>
      <c r="M466" s="124"/>
      <c r="N466" s="124"/>
      <c r="O466" s="124"/>
      <c r="P466" s="126"/>
    </row>
    <row r="467" spans="1:16" s="127" customFormat="1" ht="18" customHeight="1">
      <c r="A467" s="121">
        <v>87</v>
      </c>
      <c r="B467" s="122" t="s">
        <v>1688</v>
      </c>
      <c r="C467" s="128" t="s">
        <v>1712</v>
      </c>
      <c r="D467" s="122" t="s">
        <v>159</v>
      </c>
      <c r="E467" s="122">
        <v>20.2</v>
      </c>
      <c r="F467" s="124"/>
      <c r="G467" s="124"/>
      <c r="H467" s="124"/>
      <c r="I467" s="124"/>
      <c r="J467" s="124"/>
      <c r="K467" s="125"/>
      <c r="L467" s="124"/>
      <c r="M467" s="124"/>
      <c r="N467" s="124"/>
      <c r="O467" s="124"/>
      <c r="P467" s="126"/>
    </row>
    <row r="468" spans="1:16" s="127" customFormat="1" ht="18" customHeight="1">
      <c r="A468" s="121"/>
      <c r="B468" s="122"/>
      <c r="C468" s="128" t="s">
        <v>1689</v>
      </c>
      <c r="D468" s="122" t="s">
        <v>127</v>
      </c>
      <c r="E468" s="122">
        <v>24.3</v>
      </c>
      <c r="F468" s="124"/>
      <c r="G468" s="124"/>
      <c r="H468" s="124"/>
      <c r="I468" s="124"/>
      <c r="J468" s="124"/>
      <c r="K468" s="125"/>
      <c r="L468" s="124"/>
      <c r="M468" s="124"/>
      <c r="N468" s="124"/>
      <c r="O468" s="124"/>
      <c r="P468" s="126"/>
    </row>
    <row r="469" spans="1:16" s="127" customFormat="1" ht="18" customHeight="1">
      <c r="A469" s="121"/>
      <c r="B469" s="122"/>
      <c r="C469" s="128" t="s">
        <v>174</v>
      </c>
      <c r="D469" s="122" t="s">
        <v>135</v>
      </c>
      <c r="E469" s="124">
        <v>0.91</v>
      </c>
      <c r="F469" s="124"/>
      <c r="G469" s="124"/>
      <c r="H469" s="124"/>
      <c r="I469" s="124"/>
      <c r="J469" s="124"/>
      <c r="K469" s="125"/>
      <c r="L469" s="124"/>
      <c r="M469" s="124"/>
      <c r="N469" s="124"/>
      <c r="O469" s="124"/>
      <c r="P469" s="126"/>
    </row>
    <row r="470" spans="1:16" s="127" customFormat="1" ht="18" customHeight="1">
      <c r="A470" s="121">
        <v>88</v>
      </c>
      <c r="B470" s="122" t="s">
        <v>1696</v>
      </c>
      <c r="C470" s="128" t="s">
        <v>860</v>
      </c>
      <c r="D470" s="122" t="s">
        <v>135</v>
      </c>
      <c r="E470" s="122">
        <v>2.6</v>
      </c>
      <c r="F470" s="124"/>
      <c r="G470" s="124"/>
      <c r="H470" s="124"/>
      <c r="I470" s="124"/>
      <c r="J470" s="124"/>
      <c r="K470" s="125"/>
      <c r="L470" s="124"/>
      <c r="M470" s="124"/>
      <c r="N470" s="124"/>
      <c r="O470" s="124"/>
      <c r="P470" s="126"/>
    </row>
    <row r="471" spans="1:16" s="127" customFormat="1" ht="18" customHeight="1">
      <c r="A471" s="121"/>
      <c r="B471" s="122"/>
      <c r="C471" s="128" t="s">
        <v>189</v>
      </c>
      <c r="D471" s="122" t="s">
        <v>127</v>
      </c>
      <c r="E471" s="122">
        <v>2.73</v>
      </c>
      <c r="F471" s="124"/>
      <c r="G471" s="124"/>
      <c r="H471" s="124"/>
      <c r="I471" s="124"/>
      <c r="J471" s="124"/>
      <c r="K471" s="125"/>
      <c r="L471" s="124"/>
      <c r="M471" s="124"/>
      <c r="N471" s="124"/>
      <c r="O471" s="124"/>
      <c r="P471" s="126"/>
    </row>
    <row r="472" spans="1:16" s="127" customFormat="1" ht="18" customHeight="1">
      <c r="A472" s="121"/>
      <c r="B472" s="122"/>
      <c r="C472" s="128" t="s">
        <v>158</v>
      </c>
      <c r="D472" s="122" t="s">
        <v>159</v>
      </c>
      <c r="E472" s="143">
        <v>12.5</v>
      </c>
      <c r="F472" s="124"/>
      <c r="G472" s="124"/>
      <c r="H472" s="124"/>
      <c r="I472" s="124"/>
      <c r="J472" s="124"/>
      <c r="K472" s="125"/>
      <c r="L472" s="124"/>
      <c r="M472" s="124"/>
      <c r="N472" s="124"/>
      <c r="O472" s="124"/>
      <c r="P472" s="126"/>
    </row>
    <row r="473" spans="1:16" s="127" customFormat="1" ht="18" customHeight="1">
      <c r="A473" s="137"/>
      <c r="B473" s="138"/>
      <c r="C473" s="139" t="s">
        <v>160</v>
      </c>
      <c r="D473" s="138" t="s">
        <v>127</v>
      </c>
      <c r="E473" s="153">
        <v>3</v>
      </c>
      <c r="F473" s="140"/>
      <c r="G473" s="140"/>
      <c r="H473" s="140"/>
      <c r="I473" s="140"/>
      <c r="J473" s="140"/>
      <c r="K473" s="141"/>
      <c r="L473" s="140"/>
      <c r="M473" s="140"/>
      <c r="N473" s="140"/>
      <c r="O473" s="140"/>
      <c r="P473" s="142"/>
    </row>
    <row r="474" spans="1:16" s="127" customFormat="1" ht="18" customHeight="1">
      <c r="A474" s="121"/>
      <c r="B474" s="122"/>
      <c r="C474" s="128" t="s">
        <v>153</v>
      </c>
      <c r="D474" s="122" t="s">
        <v>154</v>
      </c>
      <c r="E474" s="143">
        <v>1.1</v>
      </c>
      <c r="F474" s="124"/>
      <c r="G474" s="124"/>
      <c r="H474" s="124"/>
      <c r="I474" s="124"/>
      <c r="J474" s="124"/>
      <c r="K474" s="125"/>
      <c r="L474" s="124"/>
      <c r="M474" s="124"/>
      <c r="N474" s="124"/>
      <c r="O474" s="124"/>
      <c r="P474" s="126"/>
    </row>
    <row r="475" spans="1:16" s="127" customFormat="1" ht="18" customHeight="1">
      <c r="A475" s="121">
        <v>89</v>
      </c>
      <c r="B475" s="122" t="s">
        <v>190</v>
      </c>
      <c r="C475" s="128" t="s">
        <v>1698</v>
      </c>
      <c r="D475" s="122" t="s">
        <v>163</v>
      </c>
      <c r="E475" s="154">
        <v>0.246</v>
      </c>
      <c r="F475" s="143"/>
      <c r="G475" s="124"/>
      <c r="H475" s="143"/>
      <c r="I475" s="124"/>
      <c r="J475" s="124"/>
      <c r="K475" s="125"/>
      <c r="L475" s="124"/>
      <c r="M475" s="124"/>
      <c r="N475" s="124"/>
      <c r="O475" s="124"/>
      <c r="P475" s="126"/>
    </row>
    <row r="476" spans="1:16" s="127" customFormat="1" ht="18" customHeight="1">
      <c r="A476" s="121">
        <v>90</v>
      </c>
      <c r="B476" s="122" t="s">
        <v>2373</v>
      </c>
      <c r="C476" s="128" t="s">
        <v>852</v>
      </c>
      <c r="D476" s="122"/>
      <c r="E476" s="122"/>
      <c r="F476" s="124"/>
      <c r="G476" s="124"/>
      <c r="H476" s="143"/>
      <c r="I476" s="124"/>
      <c r="J476" s="124"/>
      <c r="K476" s="125"/>
      <c r="L476" s="124"/>
      <c r="M476" s="124"/>
      <c r="N476" s="124"/>
      <c r="O476" s="124"/>
      <c r="P476" s="126"/>
    </row>
    <row r="477" spans="1:16" s="127" customFormat="1" ht="18" customHeight="1">
      <c r="A477" s="121"/>
      <c r="B477" s="122"/>
      <c r="C477" s="128" t="s">
        <v>853</v>
      </c>
      <c r="D477" s="122" t="s">
        <v>143</v>
      </c>
      <c r="E477" s="122">
        <v>20</v>
      </c>
      <c r="F477" s="160"/>
      <c r="G477" s="124"/>
      <c r="H477" s="124"/>
      <c r="I477" s="124"/>
      <c r="J477" s="160"/>
      <c r="K477" s="125"/>
      <c r="L477" s="124"/>
      <c r="M477" s="124"/>
      <c r="N477" s="124"/>
      <c r="O477" s="124"/>
      <c r="P477" s="126"/>
    </row>
    <row r="478" spans="1:16" s="127" customFormat="1" ht="18" customHeight="1">
      <c r="A478" s="121"/>
      <c r="B478" s="122"/>
      <c r="C478" s="128" t="s">
        <v>855</v>
      </c>
      <c r="D478" s="122" t="s">
        <v>143</v>
      </c>
      <c r="E478" s="122">
        <v>20</v>
      </c>
      <c r="F478" s="124"/>
      <c r="G478" s="124"/>
      <c r="H478" s="124"/>
      <c r="I478" s="160"/>
      <c r="J478" s="124"/>
      <c r="K478" s="125"/>
      <c r="L478" s="124"/>
      <c r="M478" s="124"/>
      <c r="N478" s="124"/>
      <c r="O478" s="124"/>
      <c r="P478" s="126"/>
    </row>
    <row r="479" spans="1:16" s="127" customFormat="1" ht="18" customHeight="1">
      <c r="A479" s="121"/>
      <c r="B479" s="122"/>
      <c r="C479" s="128" t="s">
        <v>854</v>
      </c>
      <c r="D479" s="122" t="s">
        <v>135</v>
      </c>
      <c r="E479" s="124">
        <v>0.2</v>
      </c>
      <c r="F479" s="124"/>
      <c r="G479" s="124"/>
      <c r="H479" s="124"/>
      <c r="I479" s="124"/>
      <c r="J479" s="124"/>
      <c r="K479" s="125"/>
      <c r="L479" s="124"/>
      <c r="M479" s="124"/>
      <c r="N479" s="124"/>
      <c r="O479" s="124"/>
      <c r="P479" s="126"/>
    </row>
    <row r="480" spans="1:16" s="127" customFormat="1" ht="18" customHeight="1">
      <c r="A480" s="121">
        <v>91</v>
      </c>
      <c r="B480" s="189" t="s">
        <v>261</v>
      </c>
      <c r="C480" s="128" t="s">
        <v>856</v>
      </c>
      <c r="D480" s="122"/>
      <c r="E480" s="122"/>
      <c r="F480" s="124"/>
      <c r="G480" s="124"/>
      <c r="H480" s="124"/>
      <c r="I480" s="124"/>
      <c r="J480" s="124"/>
      <c r="K480" s="125"/>
      <c r="L480" s="124"/>
      <c r="M480" s="124"/>
      <c r="N480" s="124"/>
      <c r="O480" s="124"/>
      <c r="P480" s="126"/>
    </row>
    <row r="481" spans="1:16" s="127" customFormat="1" ht="18" customHeight="1">
      <c r="A481" s="121"/>
      <c r="B481" s="122"/>
      <c r="C481" s="128" t="s">
        <v>857</v>
      </c>
      <c r="D481" s="122" t="s">
        <v>159</v>
      </c>
      <c r="E481" s="122">
        <v>10.1</v>
      </c>
      <c r="F481" s="124"/>
      <c r="G481" s="124"/>
      <c r="H481" s="124"/>
      <c r="I481" s="124"/>
      <c r="J481" s="124"/>
      <c r="K481" s="125"/>
      <c r="L481" s="124"/>
      <c r="M481" s="124"/>
      <c r="N481" s="124"/>
      <c r="O481" s="124"/>
      <c r="P481" s="126"/>
    </row>
    <row r="482" spans="1:16" s="127" customFormat="1" ht="18" customHeight="1">
      <c r="A482" s="121">
        <v>92</v>
      </c>
      <c r="B482" s="122" t="s">
        <v>2363</v>
      </c>
      <c r="C482" s="128" t="s">
        <v>91</v>
      </c>
      <c r="D482" s="122"/>
      <c r="E482" s="122"/>
      <c r="F482" s="124"/>
      <c r="G482" s="124"/>
      <c r="H482" s="124"/>
      <c r="I482" s="124"/>
      <c r="J482" s="124"/>
      <c r="K482" s="125"/>
      <c r="L482" s="124"/>
      <c r="M482" s="124"/>
      <c r="N482" s="124"/>
      <c r="O482" s="124"/>
      <c r="P482" s="126"/>
    </row>
    <row r="483" spans="1:16" s="127" customFormat="1" ht="18" customHeight="1">
      <c r="A483" s="121"/>
      <c r="B483" s="122"/>
      <c r="C483" s="128" t="s">
        <v>858</v>
      </c>
      <c r="D483" s="122" t="s">
        <v>144</v>
      </c>
      <c r="E483" s="122">
        <v>20</v>
      </c>
      <c r="F483" s="160"/>
      <c r="G483" s="160"/>
      <c r="H483" s="160"/>
      <c r="I483" s="160"/>
      <c r="J483" s="160"/>
      <c r="K483" s="161"/>
      <c r="L483" s="124"/>
      <c r="M483" s="124"/>
      <c r="N483" s="124"/>
      <c r="O483" s="124"/>
      <c r="P483" s="126"/>
    </row>
    <row r="484" spans="1:16" s="127" customFormat="1" ht="18" customHeight="1">
      <c r="A484" s="121">
        <v>93</v>
      </c>
      <c r="B484" s="122" t="s">
        <v>201</v>
      </c>
      <c r="C484" s="128" t="s">
        <v>859</v>
      </c>
      <c r="D484" s="122" t="s">
        <v>143</v>
      </c>
      <c r="E484" s="122">
        <v>18</v>
      </c>
      <c r="F484" s="160"/>
      <c r="G484" s="160"/>
      <c r="H484" s="160"/>
      <c r="I484" s="160"/>
      <c r="J484" s="160"/>
      <c r="K484" s="161"/>
      <c r="L484" s="124"/>
      <c r="M484" s="124"/>
      <c r="N484" s="124"/>
      <c r="O484" s="124"/>
      <c r="P484" s="126"/>
    </row>
    <row r="485" spans="1:16" s="127" customFormat="1" ht="18" customHeight="1">
      <c r="A485" s="121"/>
      <c r="B485" s="122"/>
      <c r="C485" s="128" t="s">
        <v>2358</v>
      </c>
      <c r="D485" s="122" t="s">
        <v>177</v>
      </c>
      <c r="E485" s="143">
        <v>0.6</v>
      </c>
      <c r="F485" s="124"/>
      <c r="G485" s="124"/>
      <c r="H485" s="124"/>
      <c r="I485" s="124"/>
      <c r="J485" s="124"/>
      <c r="K485" s="125"/>
      <c r="L485" s="124"/>
      <c r="M485" s="124"/>
      <c r="N485" s="124"/>
      <c r="O485" s="124"/>
      <c r="P485" s="126"/>
    </row>
    <row r="486" spans="1:16" s="127" customFormat="1" ht="18" customHeight="1">
      <c r="A486" s="121"/>
      <c r="B486" s="122"/>
      <c r="C486" s="138" t="s">
        <v>861</v>
      </c>
      <c r="D486" s="122"/>
      <c r="E486" s="122"/>
      <c r="F486" s="124"/>
      <c r="G486" s="124"/>
      <c r="H486" s="124"/>
      <c r="I486" s="124"/>
      <c r="J486" s="124"/>
      <c r="K486" s="125"/>
      <c r="L486" s="124"/>
      <c r="M486" s="124"/>
      <c r="N486" s="124"/>
      <c r="O486" s="124"/>
      <c r="P486" s="126"/>
    </row>
    <row r="487" spans="1:16" s="127" customFormat="1" ht="18" customHeight="1">
      <c r="A487" s="121">
        <v>94</v>
      </c>
      <c r="B487" s="189" t="s">
        <v>261</v>
      </c>
      <c r="C487" s="128" t="s">
        <v>862</v>
      </c>
      <c r="D487" s="122"/>
      <c r="E487" s="122"/>
      <c r="F487" s="160"/>
      <c r="G487" s="160"/>
      <c r="H487" s="160"/>
      <c r="I487" s="160"/>
      <c r="J487" s="160"/>
      <c r="K487" s="161"/>
      <c r="L487" s="160"/>
      <c r="M487" s="160"/>
      <c r="N487" s="160"/>
      <c r="O487" s="160"/>
      <c r="P487" s="162"/>
    </row>
    <row r="488" spans="1:16" s="127" customFormat="1" ht="18" customHeight="1" thickBot="1">
      <c r="A488" s="121"/>
      <c r="B488" s="122"/>
      <c r="C488" s="128" t="s">
        <v>863</v>
      </c>
      <c r="D488" s="122" t="s">
        <v>206</v>
      </c>
      <c r="E488" s="122">
        <v>1</v>
      </c>
      <c r="F488" s="160"/>
      <c r="G488" s="160"/>
      <c r="H488" s="160"/>
      <c r="I488" s="160"/>
      <c r="J488" s="160"/>
      <c r="K488" s="125"/>
      <c r="L488" s="124"/>
      <c r="M488" s="124"/>
      <c r="N488" s="124"/>
      <c r="O488" s="124"/>
      <c r="P488" s="126"/>
    </row>
    <row r="489" spans="1:16" s="105" customFormat="1" ht="18" customHeight="1" thickBot="1">
      <c r="A489" s="129"/>
      <c r="B489" s="729" t="s">
        <v>145</v>
      </c>
      <c r="C489" s="729"/>
      <c r="D489" s="131" t="s">
        <v>142</v>
      </c>
      <c r="E489" s="132"/>
      <c r="F489" s="133"/>
      <c r="G489" s="133"/>
      <c r="H489" s="133"/>
      <c r="I489" s="133"/>
      <c r="J489" s="133"/>
      <c r="K489" s="133"/>
      <c r="L489" s="133">
        <f>SUM(L379:L488)</f>
        <v>0</v>
      </c>
      <c r="M489" s="133">
        <f>SUM(M379:M488)</f>
        <v>0</v>
      </c>
      <c r="N489" s="133">
        <f>SUM(N379:N488)</f>
        <v>0</v>
      </c>
      <c r="O489" s="133">
        <f>SUM(O379:O488)</f>
        <v>0</v>
      </c>
      <c r="P489" s="155">
        <f>SUM(M489:O489)</f>
        <v>0</v>
      </c>
    </row>
    <row r="490" spans="1:16" s="105" customFormat="1" ht="18" customHeight="1" thickBot="1">
      <c r="A490" s="144"/>
      <c r="B490" s="145"/>
      <c r="C490" s="145" t="s">
        <v>146</v>
      </c>
      <c r="D490" s="146" t="s">
        <v>147</v>
      </c>
      <c r="E490" s="147"/>
      <c r="F490" s="145"/>
      <c r="G490" s="145"/>
      <c r="H490" s="145"/>
      <c r="I490" s="145"/>
      <c r="J490" s="145"/>
      <c r="K490" s="145"/>
      <c r="L490" s="122"/>
      <c r="M490" s="124"/>
      <c r="N490" s="136">
        <f>ROUND(N489*0.05,2)</f>
        <v>0</v>
      </c>
      <c r="O490" s="136"/>
      <c r="P490" s="148">
        <f>SUM(N490:O490)</f>
        <v>0</v>
      </c>
    </row>
    <row r="491" spans="1:16" s="105" customFormat="1" ht="18" customHeight="1" thickBot="1">
      <c r="A491" s="149"/>
      <c r="B491" s="150"/>
      <c r="C491" s="130" t="s">
        <v>141</v>
      </c>
      <c r="D491" s="151" t="s">
        <v>142</v>
      </c>
      <c r="E491" s="152"/>
      <c r="F491" s="150"/>
      <c r="G491" s="150"/>
      <c r="H491" s="150"/>
      <c r="I491" s="150"/>
      <c r="J491" s="150"/>
      <c r="K491" s="150"/>
      <c r="L491" s="133">
        <f>SUM(L489)</f>
        <v>0</v>
      </c>
      <c r="M491" s="133">
        <f>SUM(M489)</f>
        <v>0</v>
      </c>
      <c r="N491" s="133">
        <f>SUM(N489:N490)</f>
        <v>0</v>
      </c>
      <c r="O491" s="133">
        <f>SUM(O489)</f>
        <v>0</v>
      </c>
      <c r="P491" s="156">
        <f>P489+P490</f>
        <v>0</v>
      </c>
    </row>
    <row r="492" spans="1:16" s="163" customFormat="1" ht="18" customHeight="1">
      <c r="A492" s="157"/>
      <c r="B492" s="158"/>
      <c r="C492" s="159" t="s">
        <v>2453</v>
      </c>
      <c r="D492" s="158"/>
      <c r="E492" s="158"/>
      <c r="F492" s="160"/>
      <c r="G492" s="160"/>
      <c r="H492" s="160"/>
      <c r="I492" s="160"/>
      <c r="J492" s="160"/>
      <c r="K492" s="161"/>
      <c r="L492" s="160"/>
      <c r="M492" s="160"/>
      <c r="N492" s="160"/>
      <c r="O492" s="160"/>
      <c r="P492" s="162"/>
    </row>
    <row r="493" spans="1:16" s="127" customFormat="1" ht="18" customHeight="1">
      <c r="A493" s="121"/>
      <c r="B493" s="122"/>
      <c r="C493" s="138" t="s">
        <v>864</v>
      </c>
      <c r="D493" s="122"/>
      <c r="E493" s="122"/>
      <c r="F493" s="143"/>
      <c r="G493" s="124"/>
      <c r="H493" s="124"/>
      <c r="I493" s="124"/>
      <c r="J493" s="124"/>
      <c r="K493" s="125"/>
      <c r="L493" s="124"/>
      <c r="M493" s="124"/>
      <c r="N493" s="124"/>
      <c r="O493" s="124"/>
      <c r="P493" s="126"/>
    </row>
    <row r="494" spans="1:16" s="127" customFormat="1" ht="18" customHeight="1">
      <c r="A494" s="121">
        <v>95</v>
      </c>
      <c r="B494" s="122" t="s">
        <v>133</v>
      </c>
      <c r="C494" s="128" t="s">
        <v>865</v>
      </c>
      <c r="D494" s="122" t="s">
        <v>159</v>
      </c>
      <c r="E494" s="143">
        <v>90</v>
      </c>
      <c r="F494" s="124"/>
      <c r="G494" s="124"/>
      <c r="H494" s="124"/>
      <c r="I494" s="124"/>
      <c r="J494" s="124"/>
      <c r="K494" s="125"/>
      <c r="L494" s="124"/>
      <c r="M494" s="124"/>
      <c r="N494" s="124"/>
      <c r="O494" s="124"/>
      <c r="P494" s="126"/>
    </row>
    <row r="495" spans="1:16" s="127" customFormat="1" ht="18" customHeight="1">
      <c r="A495" s="121">
        <v>96</v>
      </c>
      <c r="B495" s="122" t="s">
        <v>149</v>
      </c>
      <c r="C495" s="128" t="s">
        <v>150</v>
      </c>
      <c r="D495" s="122" t="s">
        <v>135</v>
      </c>
      <c r="E495" s="143">
        <v>8.8</v>
      </c>
      <c r="F495" s="124"/>
      <c r="G495" s="124"/>
      <c r="H495" s="124"/>
      <c r="I495" s="124"/>
      <c r="J495" s="124"/>
      <c r="K495" s="125"/>
      <c r="L495" s="124"/>
      <c r="M495" s="124"/>
      <c r="N495" s="124"/>
      <c r="O495" s="124"/>
      <c r="P495" s="126"/>
    </row>
    <row r="496" spans="1:16" s="127" customFormat="1" ht="18" customHeight="1">
      <c r="A496" s="121"/>
      <c r="B496" s="122"/>
      <c r="C496" s="128" t="s">
        <v>2364</v>
      </c>
      <c r="D496" s="122" t="s">
        <v>127</v>
      </c>
      <c r="E496" s="124">
        <v>9.24</v>
      </c>
      <c r="F496" s="124"/>
      <c r="G496" s="124"/>
      <c r="H496" s="124"/>
      <c r="I496" s="124"/>
      <c r="J496" s="124"/>
      <c r="K496" s="125"/>
      <c r="L496" s="124"/>
      <c r="M496" s="124"/>
      <c r="N496" s="124"/>
      <c r="O496" s="124"/>
      <c r="P496" s="126"/>
    </row>
    <row r="497" spans="1:16" s="127" customFormat="1" ht="18" customHeight="1">
      <c r="A497" s="121"/>
      <c r="B497" s="122"/>
      <c r="C497" s="128" t="s">
        <v>153</v>
      </c>
      <c r="D497" s="122" t="s">
        <v>154</v>
      </c>
      <c r="E497" s="143">
        <v>3.5</v>
      </c>
      <c r="F497" s="124"/>
      <c r="G497" s="124"/>
      <c r="H497" s="124"/>
      <c r="I497" s="124"/>
      <c r="J497" s="124"/>
      <c r="K497" s="125"/>
      <c r="L497" s="124"/>
      <c r="M497" s="124"/>
      <c r="N497" s="124"/>
      <c r="O497" s="124"/>
      <c r="P497" s="126"/>
    </row>
    <row r="498" spans="1:16" s="127" customFormat="1" ht="18" customHeight="1">
      <c r="A498" s="121">
        <v>97</v>
      </c>
      <c r="B498" s="122" t="s">
        <v>2367</v>
      </c>
      <c r="C498" s="128" t="s">
        <v>866</v>
      </c>
      <c r="D498" s="122"/>
      <c r="E498" s="143"/>
      <c r="F498" s="143"/>
      <c r="G498" s="124"/>
      <c r="H498" s="124"/>
      <c r="I498" s="124"/>
      <c r="J498" s="124"/>
      <c r="K498" s="125"/>
      <c r="L498" s="124"/>
      <c r="M498" s="124"/>
      <c r="N498" s="124"/>
      <c r="O498" s="124"/>
      <c r="P498" s="126"/>
    </row>
    <row r="499" spans="1:16" s="127" customFormat="1" ht="18" customHeight="1">
      <c r="A499" s="121"/>
      <c r="B499" s="122"/>
      <c r="C499" s="128" t="s">
        <v>867</v>
      </c>
      <c r="D499" s="122" t="s">
        <v>135</v>
      </c>
      <c r="E499" s="143">
        <v>11.3</v>
      </c>
      <c r="F499" s="143"/>
      <c r="G499" s="124"/>
      <c r="H499" s="124"/>
      <c r="I499" s="124"/>
      <c r="J499" s="124"/>
      <c r="K499" s="125"/>
      <c r="L499" s="124"/>
      <c r="M499" s="124"/>
      <c r="N499" s="124"/>
      <c r="O499" s="124"/>
      <c r="P499" s="126"/>
    </row>
    <row r="500" spans="1:16" s="127" customFormat="1" ht="18" customHeight="1">
      <c r="A500" s="121"/>
      <c r="B500" s="122"/>
      <c r="C500" s="128" t="s">
        <v>2372</v>
      </c>
      <c r="D500" s="122" t="s">
        <v>127</v>
      </c>
      <c r="E500" s="143">
        <v>11.9</v>
      </c>
      <c r="F500" s="124"/>
      <c r="G500" s="124"/>
      <c r="H500" s="124"/>
      <c r="I500" s="124"/>
      <c r="J500" s="124"/>
      <c r="K500" s="125"/>
      <c r="L500" s="124"/>
      <c r="M500" s="124"/>
      <c r="N500" s="124"/>
      <c r="O500" s="124"/>
      <c r="P500" s="126"/>
    </row>
    <row r="501" spans="1:16" s="127" customFormat="1" ht="18" customHeight="1">
      <c r="A501" s="121"/>
      <c r="B501" s="122"/>
      <c r="C501" s="128" t="s">
        <v>158</v>
      </c>
      <c r="D501" s="122" t="s">
        <v>159</v>
      </c>
      <c r="E501" s="143">
        <v>28</v>
      </c>
      <c r="F501" s="124"/>
      <c r="G501" s="124"/>
      <c r="H501" s="124"/>
      <c r="I501" s="124"/>
      <c r="J501" s="124"/>
      <c r="K501" s="125"/>
      <c r="L501" s="124"/>
      <c r="M501" s="124"/>
      <c r="N501" s="124"/>
      <c r="O501" s="124"/>
      <c r="P501" s="126"/>
    </row>
    <row r="502" spans="1:16" s="127" customFormat="1" ht="18" customHeight="1">
      <c r="A502" s="121"/>
      <c r="B502" s="122"/>
      <c r="C502" s="128" t="s">
        <v>160</v>
      </c>
      <c r="D502" s="182" t="s">
        <v>127</v>
      </c>
      <c r="E502" s="143">
        <v>7</v>
      </c>
      <c r="F502" s="124"/>
      <c r="G502" s="124"/>
      <c r="H502" s="124"/>
      <c r="I502" s="124"/>
      <c r="J502" s="124"/>
      <c r="K502" s="125"/>
      <c r="L502" s="124"/>
      <c r="M502" s="124"/>
      <c r="N502" s="124"/>
      <c r="O502" s="124"/>
      <c r="P502" s="126"/>
    </row>
    <row r="503" spans="1:16" s="127" customFormat="1" ht="18" customHeight="1">
      <c r="A503" s="121"/>
      <c r="B503" s="122"/>
      <c r="C503" s="128" t="s">
        <v>153</v>
      </c>
      <c r="D503" s="122" t="s">
        <v>154</v>
      </c>
      <c r="E503" s="143">
        <v>4.6</v>
      </c>
      <c r="F503" s="124"/>
      <c r="G503" s="124"/>
      <c r="H503" s="124"/>
      <c r="I503" s="124"/>
      <c r="J503" s="124"/>
      <c r="K503" s="125"/>
      <c r="L503" s="124"/>
      <c r="M503" s="124"/>
      <c r="N503" s="124"/>
      <c r="O503" s="124"/>
      <c r="P503" s="126"/>
    </row>
    <row r="504" spans="1:16" s="127" customFormat="1" ht="18" customHeight="1">
      <c r="A504" s="137">
        <v>98</v>
      </c>
      <c r="B504" s="138" t="s">
        <v>2371</v>
      </c>
      <c r="C504" s="139" t="s">
        <v>868</v>
      </c>
      <c r="D504" s="138" t="s">
        <v>163</v>
      </c>
      <c r="E504" s="663">
        <v>0.388</v>
      </c>
      <c r="F504" s="140"/>
      <c r="G504" s="140"/>
      <c r="H504" s="153"/>
      <c r="I504" s="140"/>
      <c r="J504" s="140"/>
      <c r="K504" s="141"/>
      <c r="L504" s="140"/>
      <c r="M504" s="140"/>
      <c r="N504" s="140"/>
      <c r="O504" s="140"/>
      <c r="P504" s="142"/>
    </row>
    <row r="505" spans="1:16" s="127" customFormat="1" ht="18" customHeight="1">
      <c r="A505" s="121">
        <v>99</v>
      </c>
      <c r="B505" s="122" t="s">
        <v>2373</v>
      </c>
      <c r="C505" s="128" t="s">
        <v>2374</v>
      </c>
      <c r="D505" s="122"/>
      <c r="E505" s="122"/>
      <c r="F505" s="143"/>
      <c r="G505" s="124"/>
      <c r="H505" s="124"/>
      <c r="I505" s="124"/>
      <c r="J505" s="124"/>
      <c r="K505" s="125"/>
      <c r="L505" s="124"/>
      <c r="M505" s="124"/>
      <c r="N505" s="124"/>
      <c r="O505" s="124"/>
      <c r="P505" s="126"/>
    </row>
    <row r="506" spans="1:16" s="127" customFormat="1" ht="18" customHeight="1">
      <c r="A506" s="121"/>
      <c r="B506" s="122"/>
      <c r="C506" s="128" t="s">
        <v>166</v>
      </c>
      <c r="D506" s="122" t="s">
        <v>144</v>
      </c>
      <c r="E506" s="122">
        <v>76.4</v>
      </c>
      <c r="F506" s="124"/>
      <c r="G506" s="124"/>
      <c r="H506" s="124"/>
      <c r="I506" s="124"/>
      <c r="J506" s="124"/>
      <c r="K506" s="125"/>
      <c r="L506" s="124"/>
      <c r="M506" s="124"/>
      <c r="N506" s="124"/>
      <c r="O506" s="124"/>
      <c r="P506" s="126"/>
    </row>
    <row r="507" spans="1:16" s="127" customFormat="1" ht="18" customHeight="1">
      <c r="A507" s="121"/>
      <c r="B507" s="122"/>
      <c r="C507" s="128" t="s">
        <v>869</v>
      </c>
      <c r="D507" s="122" t="s">
        <v>127</v>
      </c>
      <c r="E507" s="122">
        <v>55.5</v>
      </c>
      <c r="F507" s="143"/>
      <c r="G507" s="124"/>
      <c r="H507" s="124"/>
      <c r="I507" s="124"/>
      <c r="J507" s="124"/>
      <c r="K507" s="125"/>
      <c r="L507" s="124"/>
      <c r="M507" s="124"/>
      <c r="N507" s="124"/>
      <c r="O507" s="124"/>
      <c r="P507" s="126"/>
    </row>
    <row r="508" spans="1:16" s="127" customFormat="1" ht="18" customHeight="1">
      <c r="A508" s="121"/>
      <c r="B508" s="122"/>
      <c r="C508" s="128" t="s">
        <v>870</v>
      </c>
      <c r="D508" s="122" t="s">
        <v>127</v>
      </c>
      <c r="E508" s="122">
        <v>20.9</v>
      </c>
      <c r="F508" s="143"/>
      <c r="G508" s="124"/>
      <c r="H508" s="124"/>
      <c r="I508" s="124"/>
      <c r="J508" s="124"/>
      <c r="K508" s="125"/>
      <c r="L508" s="124"/>
      <c r="M508" s="124"/>
      <c r="N508" s="124"/>
      <c r="O508" s="124"/>
      <c r="P508" s="126"/>
    </row>
    <row r="509" spans="1:16" s="127" customFormat="1" ht="18" customHeight="1">
      <c r="A509" s="121"/>
      <c r="B509" s="122"/>
      <c r="C509" s="128" t="s">
        <v>174</v>
      </c>
      <c r="D509" s="122" t="s">
        <v>135</v>
      </c>
      <c r="E509" s="122">
        <v>0.6</v>
      </c>
      <c r="F509" s="143"/>
      <c r="G509" s="124"/>
      <c r="H509" s="124"/>
      <c r="I509" s="124"/>
      <c r="J509" s="124"/>
      <c r="K509" s="125"/>
      <c r="L509" s="124"/>
      <c r="M509" s="124"/>
      <c r="N509" s="124"/>
      <c r="O509" s="124"/>
      <c r="P509" s="126"/>
    </row>
    <row r="510" spans="1:16" s="127" customFormat="1" ht="18" customHeight="1">
      <c r="A510" s="121"/>
      <c r="B510" s="122"/>
      <c r="C510" s="138" t="s">
        <v>871</v>
      </c>
      <c r="D510" s="122"/>
      <c r="E510" s="122"/>
      <c r="F510" s="143"/>
      <c r="G510" s="124"/>
      <c r="H510" s="124"/>
      <c r="I510" s="124"/>
      <c r="J510" s="124"/>
      <c r="K510" s="125"/>
      <c r="L510" s="124"/>
      <c r="M510" s="124"/>
      <c r="N510" s="124"/>
      <c r="O510" s="124"/>
      <c r="P510" s="126"/>
    </row>
    <row r="511" spans="1:16" s="127" customFormat="1" ht="18" customHeight="1">
      <c r="A511" s="121">
        <v>100</v>
      </c>
      <c r="B511" s="122" t="s">
        <v>133</v>
      </c>
      <c r="C511" s="128" t="s">
        <v>865</v>
      </c>
      <c r="D511" s="122" t="s">
        <v>159</v>
      </c>
      <c r="E511" s="143">
        <v>5</v>
      </c>
      <c r="F511" s="124"/>
      <c r="G511" s="124"/>
      <c r="H511" s="124"/>
      <c r="I511" s="124"/>
      <c r="J511" s="124"/>
      <c r="K511" s="125"/>
      <c r="L511" s="124"/>
      <c r="M511" s="124"/>
      <c r="N511" s="124"/>
      <c r="O511" s="124"/>
      <c r="P511" s="126"/>
    </row>
    <row r="512" spans="1:16" s="127" customFormat="1" ht="18" customHeight="1">
      <c r="A512" s="121">
        <v>101</v>
      </c>
      <c r="B512" s="122" t="s">
        <v>2375</v>
      </c>
      <c r="C512" s="128" t="s">
        <v>2376</v>
      </c>
      <c r="D512" s="122" t="s">
        <v>135</v>
      </c>
      <c r="E512" s="122">
        <v>0.5</v>
      </c>
      <c r="F512" s="124"/>
      <c r="G512" s="124"/>
      <c r="H512" s="124"/>
      <c r="I512" s="124"/>
      <c r="J512" s="124"/>
      <c r="K512" s="125"/>
      <c r="L512" s="124"/>
      <c r="M512" s="124"/>
      <c r="N512" s="124"/>
      <c r="O512" s="124"/>
      <c r="P512" s="126"/>
    </row>
    <row r="513" spans="1:16" s="127" customFormat="1" ht="18" customHeight="1">
      <c r="A513" s="121"/>
      <c r="B513" s="122"/>
      <c r="C513" s="128" t="s">
        <v>2377</v>
      </c>
      <c r="D513" s="122" t="s">
        <v>127</v>
      </c>
      <c r="E513" s="122">
        <v>0.65</v>
      </c>
      <c r="F513" s="143"/>
      <c r="G513" s="124"/>
      <c r="H513" s="124"/>
      <c r="I513" s="183"/>
      <c r="J513" s="124"/>
      <c r="K513" s="125"/>
      <c r="L513" s="124"/>
      <c r="M513" s="124"/>
      <c r="N513" s="124"/>
      <c r="O513" s="124"/>
      <c r="P513" s="126"/>
    </row>
    <row r="514" spans="1:16" s="127" customFormat="1" ht="18" customHeight="1">
      <c r="A514" s="121">
        <v>102</v>
      </c>
      <c r="B514" s="122" t="s">
        <v>2400</v>
      </c>
      <c r="C514" s="128" t="s">
        <v>2401</v>
      </c>
      <c r="D514" s="122" t="s">
        <v>159</v>
      </c>
      <c r="E514" s="122">
        <v>5.5</v>
      </c>
      <c r="F514" s="124"/>
      <c r="G514" s="124"/>
      <c r="H514" s="124"/>
      <c r="I514" s="124"/>
      <c r="J514" s="124"/>
      <c r="K514" s="125"/>
      <c r="L514" s="124"/>
      <c r="M514" s="124"/>
      <c r="N514" s="124"/>
      <c r="O514" s="124"/>
      <c r="P514" s="126"/>
    </row>
    <row r="515" spans="1:16" s="127" customFormat="1" ht="18" customHeight="1">
      <c r="A515" s="121"/>
      <c r="B515" s="122"/>
      <c r="C515" s="128" t="s">
        <v>219</v>
      </c>
      <c r="D515" s="122" t="s">
        <v>127</v>
      </c>
      <c r="E515" s="122">
        <v>6.3</v>
      </c>
      <c r="F515" s="160"/>
      <c r="G515" s="160"/>
      <c r="H515" s="160"/>
      <c r="I515" s="160"/>
      <c r="J515" s="124"/>
      <c r="K515" s="125"/>
      <c r="L515" s="124"/>
      <c r="M515" s="124"/>
      <c r="N515" s="124"/>
      <c r="O515" s="124"/>
      <c r="P515" s="126"/>
    </row>
    <row r="516" spans="1:16" s="127" customFormat="1" ht="18" customHeight="1">
      <c r="A516" s="121">
        <v>103</v>
      </c>
      <c r="B516" s="122" t="s">
        <v>2367</v>
      </c>
      <c r="C516" s="128" t="s">
        <v>872</v>
      </c>
      <c r="D516" s="122"/>
      <c r="E516" s="143"/>
      <c r="F516" s="143"/>
      <c r="G516" s="124"/>
      <c r="H516" s="124"/>
      <c r="I516" s="124"/>
      <c r="J516" s="124"/>
      <c r="K516" s="125"/>
      <c r="L516" s="124"/>
      <c r="M516" s="124"/>
      <c r="N516" s="124"/>
      <c r="O516" s="124"/>
      <c r="P516" s="126"/>
    </row>
    <row r="517" spans="1:16" s="127" customFormat="1" ht="18" customHeight="1">
      <c r="A517" s="121"/>
      <c r="B517" s="122"/>
      <c r="C517" s="128" t="s">
        <v>169</v>
      </c>
      <c r="D517" s="122" t="s">
        <v>135</v>
      </c>
      <c r="E517" s="143">
        <v>2.2</v>
      </c>
      <c r="F517" s="143"/>
      <c r="G517" s="124"/>
      <c r="H517" s="124"/>
      <c r="I517" s="124"/>
      <c r="J517" s="124"/>
      <c r="K517" s="125"/>
      <c r="L517" s="124"/>
      <c r="M517" s="124"/>
      <c r="N517" s="124"/>
      <c r="O517" s="124"/>
      <c r="P517" s="126"/>
    </row>
    <row r="518" spans="1:16" s="127" customFormat="1" ht="18" customHeight="1">
      <c r="A518" s="121"/>
      <c r="B518" s="122"/>
      <c r="C518" s="128" t="s">
        <v>2372</v>
      </c>
      <c r="D518" s="122" t="s">
        <v>127</v>
      </c>
      <c r="E518" s="143">
        <v>2.31</v>
      </c>
      <c r="F518" s="124"/>
      <c r="G518" s="124"/>
      <c r="H518" s="124"/>
      <c r="I518" s="124"/>
      <c r="J518" s="124"/>
      <c r="K518" s="125"/>
      <c r="L518" s="124"/>
      <c r="M518" s="124"/>
      <c r="N518" s="124"/>
      <c r="O518" s="124"/>
      <c r="P518" s="126"/>
    </row>
    <row r="519" spans="1:16" s="127" customFormat="1" ht="18" customHeight="1">
      <c r="A519" s="121"/>
      <c r="B519" s="122"/>
      <c r="C519" s="128" t="s">
        <v>158</v>
      </c>
      <c r="D519" s="122" t="s">
        <v>159</v>
      </c>
      <c r="E519" s="143">
        <v>13.5</v>
      </c>
      <c r="F519" s="124"/>
      <c r="G519" s="124"/>
      <c r="H519" s="124"/>
      <c r="I519" s="124"/>
      <c r="J519" s="124"/>
      <c r="K519" s="125"/>
      <c r="L519" s="124"/>
      <c r="M519" s="124"/>
      <c r="N519" s="124"/>
      <c r="O519" s="124"/>
      <c r="P519" s="126"/>
    </row>
    <row r="520" spans="1:16" s="127" customFormat="1" ht="18" customHeight="1">
      <c r="A520" s="121"/>
      <c r="B520" s="122"/>
      <c r="C520" s="128" t="s">
        <v>160</v>
      </c>
      <c r="D520" s="182" t="s">
        <v>127</v>
      </c>
      <c r="E520" s="143">
        <v>3.5</v>
      </c>
      <c r="F520" s="124"/>
      <c r="G520" s="124"/>
      <c r="H520" s="124"/>
      <c r="I520" s="124"/>
      <c r="J520" s="124"/>
      <c r="K520" s="125"/>
      <c r="L520" s="124"/>
      <c r="M520" s="124"/>
      <c r="N520" s="124"/>
      <c r="O520" s="124"/>
      <c r="P520" s="126"/>
    </row>
    <row r="521" spans="1:16" s="127" customFormat="1" ht="18" customHeight="1">
      <c r="A521" s="121"/>
      <c r="B521" s="122"/>
      <c r="C521" s="128" t="s">
        <v>153</v>
      </c>
      <c r="D521" s="122" t="s">
        <v>154</v>
      </c>
      <c r="E521" s="143">
        <v>0.9</v>
      </c>
      <c r="F521" s="124"/>
      <c r="G521" s="124"/>
      <c r="H521" s="124"/>
      <c r="I521" s="124"/>
      <c r="J521" s="124"/>
      <c r="K521" s="125"/>
      <c r="L521" s="124"/>
      <c r="M521" s="124"/>
      <c r="N521" s="124"/>
      <c r="O521" s="124"/>
      <c r="P521" s="126"/>
    </row>
    <row r="522" spans="1:16" s="127" customFormat="1" ht="18" customHeight="1" thickBot="1">
      <c r="A522" s="121">
        <v>104</v>
      </c>
      <c r="B522" s="122" t="s">
        <v>2371</v>
      </c>
      <c r="C522" s="128" t="s">
        <v>2351</v>
      </c>
      <c r="D522" s="122" t="s">
        <v>163</v>
      </c>
      <c r="E522" s="124">
        <v>0.08</v>
      </c>
      <c r="F522" s="124"/>
      <c r="G522" s="124"/>
      <c r="H522" s="143"/>
      <c r="I522" s="124"/>
      <c r="J522" s="124"/>
      <c r="K522" s="125"/>
      <c r="L522" s="124"/>
      <c r="M522" s="124"/>
      <c r="N522" s="124"/>
      <c r="O522" s="124"/>
      <c r="P522" s="126"/>
    </row>
    <row r="523" spans="1:16" s="105" customFormat="1" ht="18" customHeight="1" thickBot="1">
      <c r="A523" s="129"/>
      <c r="B523" s="729" t="s">
        <v>145</v>
      </c>
      <c r="C523" s="729"/>
      <c r="D523" s="131" t="s">
        <v>142</v>
      </c>
      <c r="E523" s="132"/>
      <c r="F523" s="133"/>
      <c r="G523" s="133"/>
      <c r="H523" s="133"/>
      <c r="I523" s="133"/>
      <c r="J523" s="133"/>
      <c r="K523" s="133"/>
      <c r="L523" s="133">
        <f>SUM(L493:L522)</f>
        <v>0</v>
      </c>
      <c r="M523" s="133">
        <f>SUM(M493:M522)</f>
        <v>0</v>
      </c>
      <c r="N523" s="133">
        <f>SUM(N493:N522)</f>
        <v>0</v>
      </c>
      <c r="O523" s="133">
        <f>SUM(O493:O522)</f>
        <v>0</v>
      </c>
      <c r="P523" s="155">
        <f>SUM(P493:P522)</f>
        <v>0</v>
      </c>
    </row>
    <row r="524" spans="1:16" s="105" customFormat="1" ht="18" customHeight="1" thickBot="1">
      <c r="A524" s="144"/>
      <c r="B524" s="145"/>
      <c r="C524" s="145" t="s">
        <v>146</v>
      </c>
      <c r="D524" s="146" t="s">
        <v>147</v>
      </c>
      <c r="E524" s="147"/>
      <c r="F524" s="145"/>
      <c r="G524" s="145"/>
      <c r="H524" s="145"/>
      <c r="I524" s="145"/>
      <c r="J524" s="145"/>
      <c r="K524" s="145"/>
      <c r="L524" s="122"/>
      <c r="M524" s="124"/>
      <c r="N524" s="136">
        <f>ROUND(N523*0.05,2)</f>
        <v>0</v>
      </c>
      <c r="O524" s="136"/>
      <c r="P524" s="148">
        <f>SUM(N524:O524)</f>
        <v>0</v>
      </c>
    </row>
    <row r="525" spans="1:16" s="105" customFormat="1" ht="18" customHeight="1" thickBot="1">
      <c r="A525" s="149"/>
      <c r="B525" s="150"/>
      <c r="C525" s="130" t="s">
        <v>141</v>
      </c>
      <c r="D525" s="151" t="s">
        <v>142</v>
      </c>
      <c r="E525" s="152"/>
      <c r="F525" s="150"/>
      <c r="G525" s="150"/>
      <c r="H525" s="150"/>
      <c r="I525" s="150"/>
      <c r="J525" s="150"/>
      <c r="K525" s="150"/>
      <c r="L525" s="133">
        <f>SUM(L523)</f>
        <v>0</v>
      </c>
      <c r="M525" s="133">
        <f>SUM(M523)</f>
        <v>0</v>
      </c>
      <c r="N525" s="133">
        <f>SUM(N523:N524)</f>
        <v>0</v>
      </c>
      <c r="O525" s="133">
        <f>SUM(O523)</f>
        <v>0</v>
      </c>
      <c r="P525" s="156">
        <f>P523+P524</f>
        <v>0</v>
      </c>
    </row>
    <row r="526" spans="1:16" s="163" customFormat="1" ht="18" customHeight="1">
      <c r="A526" s="157"/>
      <c r="B526" s="158"/>
      <c r="C526" s="159" t="s">
        <v>2454</v>
      </c>
      <c r="D526" s="158"/>
      <c r="E526" s="158"/>
      <c r="F526" s="160"/>
      <c r="G526" s="160"/>
      <c r="H526" s="160"/>
      <c r="I526" s="160"/>
      <c r="J526" s="160"/>
      <c r="K526" s="161"/>
      <c r="L526" s="160"/>
      <c r="M526" s="160"/>
      <c r="N526" s="160"/>
      <c r="O526" s="160"/>
      <c r="P526" s="162"/>
    </row>
    <row r="527" spans="1:16" s="127" customFormat="1" ht="18" customHeight="1">
      <c r="A527" s="121">
        <v>105</v>
      </c>
      <c r="B527" s="122"/>
      <c r="C527" s="128" t="s">
        <v>873</v>
      </c>
      <c r="D527" s="122" t="s">
        <v>135</v>
      </c>
      <c r="E527" s="122">
        <v>52.5</v>
      </c>
      <c r="F527" s="124"/>
      <c r="G527" s="124"/>
      <c r="H527" s="124"/>
      <c r="I527" s="124"/>
      <c r="J527" s="160"/>
      <c r="K527" s="125"/>
      <c r="L527" s="124"/>
      <c r="M527" s="124"/>
      <c r="N527" s="124"/>
      <c r="O527" s="124"/>
      <c r="P527" s="126"/>
    </row>
    <row r="528" spans="1:16" s="127" customFormat="1" ht="18" customHeight="1">
      <c r="A528" s="121"/>
      <c r="B528" s="122"/>
      <c r="C528" s="128" t="s">
        <v>874</v>
      </c>
      <c r="D528" s="122" t="s">
        <v>135</v>
      </c>
      <c r="E528" s="143">
        <v>58.8</v>
      </c>
      <c r="F528" s="124"/>
      <c r="G528" s="124"/>
      <c r="H528" s="124"/>
      <c r="I528" s="124"/>
      <c r="J528" s="124"/>
      <c r="K528" s="125"/>
      <c r="L528" s="124"/>
      <c r="M528" s="124"/>
      <c r="N528" s="124"/>
      <c r="O528" s="124"/>
      <c r="P528" s="126"/>
    </row>
    <row r="529" spans="1:16" s="127" customFormat="1" ht="18" customHeight="1">
      <c r="A529" s="121"/>
      <c r="B529" s="122"/>
      <c r="C529" s="128" t="s">
        <v>875</v>
      </c>
      <c r="D529" s="122" t="s">
        <v>177</v>
      </c>
      <c r="E529" s="122">
        <v>700</v>
      </c>
      <c r="F529" s="124"/>
      <c r="G529" s="124"/>
      <c r="H529" s="124"/>
      <c r="I529" s="124"/>
      <c r="J529" s="124"/>
      <c r="K529" s="125"/>
      <c r="L529" s="124"/>
      <c r="M529" s="124"/>
      <c r="N529" s="124"/>
      <c r="O529" s="124"/>
      <c r="P529" s="126"/>
    </row>
    <row r="530" spans="1:16" s="127" customFormat="1" ht="18" customHeight="1">
      <c r="A530" s="121"/>
      <c r="B530" s="122"/>
      <c r="C530" s="128" t="s">
        <v>876</v>
      </c>
      <c r="D530" s="122" t="s">
        <v>177</v>
      </c>
      <c r="E530" s="122">
        <v>300</v>
      </c>
      <c r="F530" s="124"/>
      <c r="G530" s="124"/>
      <c r="H530" s="124"/>
      <c r="I530" s="160"/>
      <c r="J530" s="124"/>
      <c r="K530" s="125"/>
      <c r="L530" s="124"/>
      <c r="M530" s="124"/>
      <c r="N530" s="124"/>
      <c r="O530" s="124"/>
      <c r="P530" s="126"/>
    </row>
    <row r="531" spans="1:16" s="127" customFormat="1" ht="18" customHeight="1">
      <c r="A531" s="121"/>
      <c r="B531" s="122"/>
      <c r="C531" s="128" t="s">
        <v>175</v>
      </c>
      <c r="D531" s="122" t="s">
        <v>159</v>
      </c>
      <c r="E531" s="122">
        <v>170</v>
      </c>
      <c r="F531" s="124"/>
      <c r="G531" s="124"/>
      <c r="H531" s="124"/>
      <c r="I531" s="124"/>
      <c r="J531" s="124"/>
      <c r="K531" s="125"/>
      <c r="L531" s="124"/>
      <c r="M531" s="124"/>
      <c r="N531" s="124"/>
      <c r="O531" s="124"/>
      <c r="P531" s="126"/>
    </row>
    <row r="532" spans="1:16" s="127" customFormat="1" ht="18" customHeight="1">
      <c r="A532" s="121">
        <v>106</v>
      </c>
      <c r="B532" s="122"/>
      <c r="C532" s="128" t="s">
        <v>877</v>
      </c>
      <c r="D532" s="122"/>
      <c r="E532" s="122"/>
      <c r="F532" s="124"/>
      <c r="G532" s="124"/>
      <c r="H532" s="124"/>
      <c r="I532" s="124"/>
      <c r="J532" s="124"/>
      <c r="K532" s="125"/>
      <c r="L532" s="124"/>
      <c r="M532" s="124"/>
      <c r="N532" s="124"/>
      <c r="O532" s="124"/>
      <c r="P532" s="126"/>
    </row>
    <row r="533" spans="1:16" s="127" customFormat="1" ht="18" customHeight="1">
      <c r="A533" s="121"/>
      <c r="B533" s="122"/>
      <c r="C533" s="128" t="s">
        <v>878</v>
      </c>
      <c r="D533" s="122" t="s">
        <v>135</v>
      </c>
      <c r="E533" s="143">
        <v>58.8</v>
      </c>
      <c r="F533" s="124"/>
      <c r="G533" s="124"/>
      <c r="H533" s="124"/>
      <c r="I533" s="124"/>
      <c r="J533" s="124"/>
      <c r="K533" s="125"/>
      <c r="L533" s="124"/>
      <c r="M533" s="124"/>
      <c r="N533" s="124"/>
      <c r="O533" s="124"/>
      <c r="P533" s="126"/>
    </row>
    <row r="534" spans="1:16" s="127" customFormat="1" ht="18" customHeight="1">
      <c r="A534" s="121"/>
      <c r="B534" s="122"/>
      <c r="C534" s="122" t="s">
        <v>879</v>
      </c>
      <c r="D534" s="122"/>
      <c r="E534" s="122"/>
      <c r="F534" s="124"/>
      <c r="G534" s="124"/>
      <c r="H534" s="124"/>
      <c r="I534" s="136"/>
      <c r="J534" s="124"/>
      <c r="K534" s="125"/>
      <c r="L534" s="124"/>
      <c r="M534" s="124"/>
      <c r="N534" s="124"/>
      <c r="O534" s="124"/>
      <c r="P534" s="126"/>
    </row>
    <row r="535" spans="1:16" s="127" customFormat="1" ht="18" customHeight="1">
      <c r="A535" s="137">
        <v>107</v>
      </c>
      <c r="B535" s="138" t="s">
        <v>2400</v>
      </c>
      <c r="C535" s="139" t="s">
        <v>880</v>
      </c>
      <c r="D535" s="138" t="s">
        <v>159</v>
      </c>
      <c r="E535" s="138">
        <v>1619.1</v>
      </c>
      <c r="F535" s="140"/>
      <c r="G535" s="140"/>
      <c r="H535" s="140"/>
      <c r="I535" s="140"/>
      <c r="J535" s="140"/>
      <c r="K535" s="141"/>
      <c r="L535" s="140"/>
      <c r="M535" s="140"/>
      <c r="N535" s="140"/>
      <c r="O535" s="140"/>
      <c r="P535" s="142"/>
    </row>
    <row r="536" spans="1:16" s="127" customFormat="1" ht="18" customHeight="1">
      <c r="A536" s="121"/>
      <c r="B536" s="122"/>
      <c r="C536" s="128" t="s">
        <v>881</v>
      </c>
      <c r="D536" s="122" t="s">
        <v>127</v>
      </c>
      <c r="E536" s="143">
        <v>1781</v>
      </c>
      <c r="F536" s="124"/>
      <c r="G536" s="124"/>
      <c r="H536" s="124"/>
      <c r="I536" s="124"/>
      <c r="J536" s="124"/>
      <c r="K536" s="125"/>
      <c r="L536" s="124"/>
      <c r="M536" s="124"/>
      <c r="N536" s="124"/>
      <c r="O536" s="124"/>
      <c r="P536" s="126"/>
    </row>
    <row r="537" spans="1:16" s="127" customFormat="1" ht="18" customHeight="1">
      <c r="A537" s="121"/>
      <c r="B537" s="122"/>
      <c r="C537" s="128" t="s">
        <v>884</v>
      </c>
      <c r="D537" s="122" t="s">
        <v>127</v>
      </c>
      <c r="E537" s="122">
        <v>1619.1</v>
      </c>
      <c r="F537" s="124"/>
      <c r="G537" s="124"/>
      <c r="H537" s="124"/>
      <c r="I537" s="124"/>
      <c r="J537" s="124"/>
      <c r="K537" s="125"/>
      <c r="L537" s="124"/>
      <c r="M537" s="124"/>
      <c r="N537" s="124"/>
      <c r="O537" s="124"/>
      <c r="P537" s="126"/>
    </row>
    <row r="538" spans="1:16" s="127" customFormat="1" ht="18" customHeight="1">
      <c r="A538" s="121">
        <v>108</v>
      </c>
      <c r="B538" s="122" t="s">
        <v>2305</v>
      </c>
      <c r="C538" s="128" t="s">
        <v>883</v>
      </c>
      <c r="D538" s="122" t="s">
        <v>127</v>
      </c>
      <c r="E538" s="122">
        <v>1619.1</v>
      </c>
      <c r="F538" s="160"/>
      <c r="G538" s="160"/>
      <c r="H538" s="160"/>
      <c r="I538" s="160"/>
      <c r="J538" s="160"/>
      <c r="K538" s="125"/>
      <c r="L538" s="124"/>
      <c r="M538" s="124"/>
      <c r="N538" s="124"/>
      <c r="O538" s="124"/>
      <c r="P538" s="126"/>
    </row>
    <row r="539" spans="1:16" s="127" customFormat="1" ht="18" customHeight="1">
      <c r="A539" s="121"/>
      <c r="B539" s="122"/>
      <c r="C539" s="128" t="s">
        <v>882</v>
      </c>
      <c r="D539" s="122" t="s">
        <v>135</v>
      </c>
      <c r="E539" s="143">
        <v>49</v>
      </c>
      <c r="F539" s="160"/>
      <c r="G539" s="160"/>
      <c r="H539" s="160"/>
      <c r="I539" s="160"/>
      <c r="J539" s="124"/>
      <c r="K539" s="125"/>
      <c r="L539" s="124"/>
      <c r="M539" s="124"/>
      <c r="N539" s="124"/>
      <c r="O539" s="124"/>
      <c r="P539" s="126"/>
    </row>
    <row r="540" spans="1:16" s="127" customFormat="1" ht="18" customHeight="1">
      <c r="A540" s="121"/>
      <c r="B540" s="122"/>
      <c r="C540" s="128" t="s">
        <v>2408</v>
      </c>
      <c r="D540" s="122" t="s">
        <v>206</v>
      </c>
      <c r="E540" s="122">
        <v>1</v>
      </c>
      <c r="F540" s="124"/>
      <c r="G540" s="124"/>
      <c r="H540" s="124"/>
      <c r="I540" s="160"/>
      <c r="J540" s="124"/>
      <c r="K540" s="125"/>
      <c r="L540" s="124"/>
      <c r="M540" s="124"/>
      <c r="N540" s="124"/>
      <c r="O540" s="124"/>
      <c r="P540" s="126"/>
    </row>
    <row r="541" spans="1:16" s="163" customFormat="1" ht="18" customHeight="1">
      <c r="A541" s="157">
        <v>109</v>
      </c>
      <c r="B541" s="122" t="s">
        <v>2404</v>
      </c>
      <c r="C541" s="176" t="s">
        <v>2300</v>
      </c>
      <c r="D541" s="122" t="s">
        <v>159</v>
      </c>
      <c r="E541" s="122">
        <v>1619.1</v>
      </c>
      <c r="F541" s="124"/>
      <c r="G541" s="160"/>
      <c r="H541" s="160"/>
      <c r="I541" s="160"/>
      <c r="J541" s="160"/>
      <c r="K541" s="161"/>
      <c r="L541" s="160"/>
      <c r="M541" s="160"/>
      <c r="N541" s="160"/>
      <c r="O541" s="160"/>
      <c r="P541" s="162"/>
    </row>
    <row r="542" spans="1:16" s="163" customFormat="1" ht="18" customHeight="1">
      <c r="A542" s="157"/>
      <c r="B542" s="158"/>
      <c r="C542" s="176" t="s">
        <v>2301</v>
      </c>
      <c r="D542" s="122"/>
      <c r="E542" s="124"/>
      <c r="F542" s="160"/>
      <c r="G542" s="160"/>
      <c r="H542" s="160"/>
      <c r="I542" s="160"/>
      <c r="J542" s="160"/>
      <c r="K542" s="161"/>
      <c r="L542" s="160"/>
      <c r="M542" s="160"/>
      <c r="N542" s="160"/>
      <c r="O542" s="160"/>
      <c r="P542" s="162"/>
    </row>
    <row r="543" spans="1:16" s="163" customFormat="1" ht="18" customHeight="1">
      <c r="A543" s="157"/>
      <c r="B543" s="158"/>
      <c r="C543" s="176" t="s">
        <v>2302</v>
      </c>
      <c r="D543" s="122"/>
      <c r="E543" s="124"/>
      <c r="F543" s="160"/>
      <c r="G543" s="160"/>
      <c r="H543" s="160"/>
      <c r="I543" s="160"/>
      <c r="J543" s="160"/>
      <c r="K543" s="161"/>
      <c r="L543" s="160"/>
      <c r="M543" s="160"/>
      <c r="N543" s="160"/>
      <c r="O543" s="160"/>
      <c r="P543" s="162"/>
    </row>
    <row r="544" spans="1:16" s="163" customFormat="1" ht="18" customHeight="1">
      <c r="A544" s="157"/>
      <c r="B544" s="158"/>
      <c r="C544" s="176" t="s">
        <v>2303</v>
      </c>
      <c r="D544" s="122" t="s">
        <v>159</v>
      </c>
      <c r="E544" s="143">
        <v>1781</v>
      </c>
      <c r="F544" s="160"/>
      <c r="G544" s="160"/>
      <c r="H544" s="160"/>
      <c r="I544" s="160"/>
      <c r="J544" s="160"/>
      <c r="K544" s="161"/>
      <c r="L544" s="160"/>
      <c r="M544" s="160"/>
      <c r="N544" s="160"/>
      <c r="O544" s="160"/>
      <c r="P544" s="162"/>
    </row>
    <row r="545" spans="1:16" s="163" customFormat="1" ht="18" customHeight="1">
      <c r="A545" s="157"/>
      <c r="B545" s="158"/>
      <c r="C545" s="128" t="s">
        <v>205</v>
      </c>
      <c r="D545" s="122" t="s">
        <v>159</v>
      </c>
      <c r="E545" s="122">
        <v>1619.1</v>
      </c>
      <c r="F545" s="160"/>
      <c r="G545" s="160"/>
      <c r="H545" s="160"/>
      <c r="I545" s="160"/>
      <c r="J545" s="160"/>
      <c r="K545" s="161"/>
      <c r="L545" s="160"/>
      <c r="M545" s="160"/>
      <c r="N545" s="160"/>
      <c r="O545" s="160"/>
      <c r="P545" s="162"/>
    </row>
    <row r="546" spans="1:16" s="127" customFormat="1" ht="18" customHeight="1">
      <c r="A546" s="121"/>
      <c r="B546" s="122"/>
      <c r="C546" s="122" t="s">
        <v>2304</v>
      </c>
      <c r="D546" s="122"/>
      <c r="E546" s="122"/>
      <c r="F546" s="124"/>
      <c r="G546" s="124"/>
      <c r="H546" s="124"/>
      <c r="I546" s="136"/>
      <c r="J546" s="124"/>
      <c r="K546" s="125"/>
      <c r="L546" s="124"/>
      <c r="M546" s="124"/>
      <c r="N546" s="124"/>
      <c r="O546" s="124"/>
      <c r="P546" s="126"/>
    </row>
    <row r="547" spans="1:16" s="127" customFormat="1" ht="18" customHeight="1">
      <c r="A547" s="121">
        <v>110</v>
      </c>
      <c r="B547" s="122" t="s">
        <v>2400</v>
      </c>
      <c r="C547" s="128" t="s">
        <v>880</v>
      </c>
      <c r="D547" s="122" t="s">
        <v>159</v>
      </c>
      <c r="E547" s="143">
        <v>110</v>
      </c>
      <c r="F547" s="124"/>
      <c r="G547" s="124"/>
      <c r="H547" s="124"/>
      <c r="I547" s="124"/>
      <c r="J547" s="124"/>
      <c r="K547" s="125"/>
      <c r="L547" s="124"/>
      <c r="M547" s="124"/>
      <c r="N547" s="124"/>
      <c r="O547" s="124"/>
      <c r="P547" s="126"/>
    </row>
    <row r="548" spans="1:16" s="127" customFormat="1" ht="18" customHeight="1">
      <c r="A548" s="121"/>
      <c r="B548" s="122"/>
      <c r="C548" s="128" t="s">
        <v>881</v>
      </c>
      <c r="D548" s="122" t="s">
        <v>127</v>
      </c>
      <c r="E548" s="143">
        <v>121</v>
      </c>
      <c r="F548" s="124"/>
      <c r="G548" s="124"/>
      <c r="H548" s="124"/>
      <c r="I548" s="124"/>
      <c r="J548" s="124"/>
      <c r="K548" s="125"/>
      <c r="L548" s="124"/>
      <c r="M548" s="124"/>
      <c r="N548" s="124"/>
      <c r="O548" s="124"/>
      <c r="P548" s="126"/>
    </row>
    <row r="549" spans="1:16" s="127" customFormat="1" ht="18" customHeight="1">
      <c r="A549" s="121"/>
      <c r="B549" s="122"/>
      <c r="C549" s="128" t="s">
        <v>884</v>
      </c>
      <c r="D549" s="122" t="s">
        <v>127</v>
      </c>
      <c r="E549" s="143">
        <v>110</v>
      </c>
      <c r="F549" s="124"/>
      <c r="G549" s="124"/>
      <c r="H549" s="124"/>
      <c r="I549" s="124"/>
      <c r="J549" s="124"/>
      <c r="K549" s="125"/>
      <c r="L549" s="124"/>
      <c r="M549" s="124"/>
      <c r="N549" s="124"/>
      <c r="O549" s="124"/>
      <c r="P549" s="126"/>
    </row>
    <row r="550" spans="1:16" s="127" customFormat="1" ht="18" customHeight="1">
      <c r="A550" s="121">
        <v>111</v>
      </c>
      <c r="B550" s="122" t="s">
        <v>2305</v>
      </c>
      <c r="C550" s="128" t="s">
        <v>883</v>
      </c>
      <c r="D550" s="122" t="s">
        <v>127</v>
      </c>
      <c r="E550" s="143">
        <v>110</v>
      </c>
      <c r="F550" s="160"/>
      <c r="G550" s="160"/>
      <c r="H550" s="160"/>
      <c r="I550" s="160"/>
      <c r="J550" s="160"/>
      <c r="K550" s="125"/>
      <c r="L550" s="124"/>
      <c r="M550" s="124"/>
      <c r="N550" s="124"/>
      <c r="O550" s="124"/>
      <c r="P550" s="126"/>
    </row>
    <row r="551" spans="1:16" s="127" customFormat="1" ht="18" customHeight="1">
      <c r="A551" s="121"/>
      <c r="B551" s="122"/>
      <c r="C551" s="128" t="s">
        <v>882</v>
      </c>
      <c r="D551" s="122" t="s">
        <v>135</v>
      </c>
      <c r="E551" s="124">
        <v>3.33</v>
      </c>
      <c r="F551" s="160"/>
      <c r="G551" s="160"/>
      <c r="H551" s="160"/>
      <c r="I551" s="160"/>
      <c r="J551" s="160"/>
      <c r="K551" s="125"/>
      <c r="L551" s="124"/>
      <c r="M551" s="124"/>
      <c r="N551" s="124"/>
      <c r="O551" s="124"/>
      <c r="P551" s="126"/>
    </row>
    <row r="552" spans="1:16" s="127" customFormat="1" ht="18" customHeight="1">
      <c r="A552" s="121"/>
      <c r="B552" s="122"/>
      <c r="C552" s="128" t="s">
        <v>2408</v>
      </c>
      <c r="D552" s="122" t="s">
        <v>206</v>
      </c>
      <c r="E552" s="122">
        <v>1</v>
      </c>
      <c r="F552" s="124"/>
      <c r="G552" s="124"/>
      <c r="H552" s="124"/>
      <c r="I552" s="160"/>
      <c r="J552" s="124"/>
      <c r="K552" s="125"/>
      <c r="L552" s="124"/>
      <c r="M552" s="124"/>
      <c r="N552" s="124"/>
      <c r="O552" s="124"/>
      <c r="P552" s="126"/>
    </row>
    <row r="553" spans="1:16" s="163" customFormat="1" ht="18" customHeight="1">
      <c r="A553" s="157">
        <v>112</v>
      </c>
      <c r="B553" s="122" t="s">
        <v>2404</v>
      </c>
      <c r="C553" s="176" t="s">
        <v>2300</v>
      </c>
      <c r="D553" s="122" t="s">
        <v>159</v>
      </c>
      <c r="E553" s="122">
        <v>110</v>
      </c>
      <c r="F553" s="124"/>
      <c r="G553" s="160"/>
      <c r="H553" s="160"/>
      <c r="I553" s="160"/>
      <c r="J553" s="160"/>
      <c r="K553" s="161"/>
      <c r="L553" s="160"/>
      <c r="M553" s="160"/>
      <c r="N553" s="160"/>
      <c r="O553" s="160"/>
      <c r="P553" s="126"/>
    </row>
    <row r="554" spans="1:16" s="163" customFormat="1" ht="18" customHeight="1">
      <c r="A554" s="157"/>
      <c r="B554" s="158"/>
      <c r="C554" s="176" t="s">
        <v>2301</v>
      </c>
      <c r="D554" s="122"/>
      <c r="E554" s="124"/>
      <c r="F554" s="160"/>
      <c r="G554" s="160"/>
      <c r="H554" s="160"/>
      <c r="I554" s="160"/>
      <c r="J554" s="160"/>
      <c r="K554" s="161"/>
      <c r="L554" s="160"/>
      <c r="M554" s="160"/>
      <c r="N554" s="160"/>
      <c r="O554" s="160"/>
      <c r="P554" s="162"/>
    </row>
    <row r="555" spans="1:16" s="163" customFormat="1" ht="18" customHeight="1">
      <c r="A555" s="157"/>
      <c r="B555" s="158"/>
      <c r="C555" s="176" t="s">
        <v>2302</v>
      </c>
      <c r="D555" s="122"/>
      <c r="E555" s="124"/>
      <c r="F555" s="160"/>
      <c r="G555" s="160"/>
      <c r="H555" s="160"/>
      <c r="I555" s="160"/>
      <c r="J555" s="160"/>
      <c r="K555" s="161"/>
      <c r="L555" s="160"/>
      <c r="M555" s="160"/>
      <c r="N555" s="160"/>
      <c r="O555" s="160"/>
      <c r="P555" s="162"/>
    </row>
    <row r="556" spans="1:16" s="163" customFormat="1" ht="18" customHeight="1">
      <c r="A556" s="157"/>
      <c r="B556" s="158"/>
      <c r="C556" s="176" t="s">
        <v>2303</v>
      </c>
      <c r="D556" s="122" t="s">
        <v>159</v>
      </c>
      <c r="E556" s="143">
        <v>121</v>
      </c>
      <c r="F556" s="160"/>
      <c r="G556" s="160"/>
      <c r="H556" s="160"/>
      <c r="I556" s="160"/>
      <c r="J556" s="160"/>
      <c r="K556" s="161"/>
      <c r="L556" s="160"/>
      <c r="M556" s="160"/>
      <c r="N556" s="160"/>
      <c r="O556" s="160"/>
      <c r="P556" s="162"/>
    </row>
    <row r="557" spans="1:16" s="163" customFormat="1" ht="18" customHeight="1">
      <c r="A557" s="157"/>
      <c r="B557" s="158"/>
      <c r="C557" s="128" t="s">
        <v>205</v>
      </c>
      <c r="D557" s="122" t="s">
        <v>159</v>
      </c>
      <c r="E557" s="143">
        <v>110</v>
      </c>
      <c r="F557" s="160"/>
      <c r="G557" s="160"/>
      <c r="H557" s="160"/>
      <c r="I557" s="160"/>
      <c r="J557" s="160"/>
      <c r="K557" s="161"/>
      <c r="L557" s="160"/>
      <c r="M557" s="160"/>
      <c r="N557" s="160"/>
      <c r="O557" s="160"/>
      <c r="P557" s="162"/>
    </row>
    <row r="558" spans="1:16" s="127" customFormat="1" ht="18" customHeight="1">
      <c r="A558" s="121">
        <v>113</v>
      </c>
      <c r="B558" s="122"/>
      <c r="C558" s="128" t="s">
        <v>2308</v>
      </c>
      <c r="D558" s="122"/>
      <c r="E558" s="122"/>
      <c r="F558" s="124"/>
      <c r="G558" s="124"/>
      <c r="H558" s="124"/>
      <c r="I558" s="124"/>
      <c r="J558" s="124"/>
      <c r="K558" s="125"/>
      <c r="L558" s="124"/>
      <c r="M558" s="124"/>
      <c r="N558" s="124"/>
      <c r="O558" s="124"/>
      <c r="P558" s="126"/>
    </row>
    <row r="559" spans="1:16" s="127" customFormat="1" ht="18" customHeight="1">
      <c r="A559" s="121"/>
      <c r="B559" s="122"/>
      <c r="C559" s="128" t="s">
        <v>2314</v>
      </c>
      <c r="D559" s="122" t="s">
        <v>159</v>
      </c>
      <c r="E559" s="143">
        <v>110</v>
      </c>
      <c r="F559" s="160"/>
      <c r="G559" s="160"/>
      <c r="H559" s="160"/>
      <c r="I559" s="160"/>
      <c r="J559" s="160"/>
      <c r="K559" s="125"/>
      <c r="L559" s="124"/>
      <c r="M559" s="124"/>
      <c r="N559" s="124"/>
      <c r="O559" s="124"/>
      <c r="P559" s="126"/>
    </row>
    <row r="560" spans="1:16" s="127" customFormat="1" ht="18" customHeight="1">
      <c r="A560" s="121"/>
      <c r="B560" s="122"/>
      <c r="C560" s="128" t="s">
        <v>2306</v>
      </c>
      <c r="D560" s="122" t="s">
        <v>2307</v>
      </c>
      <c r="E560" s="122">
        <v>0.42</v>
      </c>
      <c r="F560" s="160"/>
      <c r="G560" s="160"/>
      <c r="H560" s="160"/>
      <c r="I560" s="160"/>
      <c r="J560" s="160"/>
      <c r="K560" s="125"/>
      <c r="L560" s="124"/>
      <c r="M560" s="124"/>
      <c r="N560" s="124"/>
      <c r="O560" s="124"/>
      <c r="P560" s="126"/>
    </row>
    <row r="561" spans="1:16" s="127" customFormat="1" ht="18" customHeight="1">
      <c r="A561" s="121"/>
      <c r="B561" s="122"/>
      <c r="C561" s="128" t="s">
        <v>2408</v>
      </c>
      <c r="D561" s="122" t="s">
        <v>206</v>
      </c>
      <c r="E561" s="122">
        <v>1</v>
      </c>
      <c r="F561" s="160"/>
      <c r="G561" s="160"/>
      <c r="H561" s="160"/>
      <c r="I561" s="160"/>
      <c r="J561" s="160"/>
      <c r="K561" s="125"/>
      <c r="L561" s="124"/>
      <c r="M561" s="124"/>
      <c r="N561" s="124"/>
      <c r="O561" s="124"/>
      <c r="P561" s="126"/>
    </row>
    <row r="562" spans="1:16" s="127" customFormat="1" ht="18" customHeight="1">
      <c r="A562" s="121">
        <v>114</v>
      </c>
      <c r="B562" s="122" t="s">
        <v>2400</v>
      </c>
      <c r="C562" s="128" t="s">
        <v>2315</v>
      </c>
      <c r="D562" s="122" t="s">
        <v>159</v>
      </c>
      <c r="E562" s="143">
        <v>110</v>
      </c>
      <c r="F562" s="124"/>
      <c r="G562" s="160"/>
      <c r="H562" s="124"/>
      <c r="I562" s="124"/>
      <c r="J562" s="160"/>
      <c r="K562" s="125"/>
      <c r="L562" s="124"/>
      <c r="M562" s="124"/>
      <c r="N562" s="124"/>
      <c r="O562" s="124"/>
      <c r="P562" s="126"/>
    </row>
    <row r="563" spans="1:16" s="127" customFormat="1" ht="18" customHeight="1">
      <c r="A563" s="121"/>
      <c r="B563" s="122"/>
      <c r="C563" s="128" t="s">
        <v>2309</v>
      </c>
      <c r="D563" s="122"/>
      <c r="E563" s="143"/>
      <c r="F563" s="124"/>
      <c r="G563" s="124"/>
      <c r="H563" s="124"/>
      <c r="I563" s="124"/>
      <c r="J563" s="124"/>
      <c r="K563" s="125"/>
      <c r="L563" s="124"/>
      <c r="M563" s="124"/>
      <c r="N563" s="124"/>
      <c r="O563" s="124"/>
      <c r="P563" s="126"/>
    </row>
    <row r="564" spans="1:16" s="127" customFormat="1" ht="18" customHeight="1">
      <c r="A564" s="121"/>
      <c r="B564" s="122"/>
      <c r="C564" s="128" t="s">
        <v>2310</v>
      </c>
      <c r="D564" s="122" t="s">
        <v>159</v>
      </c>
      <c r="E564" s="143">
        <v>110</v>
      </c>
      <c r="F564" s="124"/>
      <c r="G564" s="124"/>
      <c r="H564" s="124"/>
      <c r="I564" s="160"/>
      <c r="J564" s="124"/>
      <c r="K564" s="125"/>
      <c r="L564" s="124"/>
      <c r="M564" s="124"/>
      <c r="N564" s="124"/>
      <c r="O564" s="124"/>
      <c r="P564" s="126"/>
    </row>
    <row r="565" spans="1:16" s="127" customFormat="1" ht="18" customHeight="1">
      <c r="A565" s="121">
        <v>115</v>
      </c>
      <c r="B565" s="122" t="s">
        <v>232</v>
      </c>
      <c r="C565" s="128" t="s">
        <v>2312</v>
      </c>
      <c r="D565" s="122"/>
      <c r="E565" s="122"/>
      <c r="F565" s="124"/>
      <c r="G565" s="124"/>
      <c r="H565" s="124"/>
      <c r="I565" s="124"/>
      <c r="J565" s="124"/>
      <c r="K565" s="125"/>
      <c r="L565" s="124"/>
      <c r="M565" s="124"/>
      <c r="N565" s="124"/>
      <c r="O565" s="124"/>
      <c r="P565" s="126"/>
    </row>
    <row r="566" spans="1:16" s="127" customFormat="1" ht="18" customHeight="1">
      <c r="A566" s="137"/>
      <c r="B566" s="138"/>
      <c r="C566" s="139" t="s">
        <v>2313</v>
      </c>
      <c r="D566" s="138" t="s">
        <v>159</v>
      </c>
      <c r="E566" s="153">
        <v>110</v>
      </c>
      <c r="F566" s="140"/>
      <c r="G566" s="140"/>
      <c r="H566" s="140"/>
      <c r="I566" s="140"/>
      <c r="J566" s="140"/>
      <c r="K566" s="141"/>
      <c r="L566" s="140"/>
      <c r="M566" s="140"/>
      <c r="N566" s="140"/>
      <c r="O566" s="140"/>
      <c r="P566" s="142"/>
    </row>
    <row r="567" spans="1:16" s="127" customFormat="1" ht="18" customHeight="1">
      <c r="A567" s="121"/>
      <c r="B567" s="122"/>
      <c r="C567" s="128" t="s">
        <v>2311</v>
      </c>
      <c r="D567" s="122" t="s">
        <v>159</v>
      </c>
      <c r="E567" s="143">
        <v>110</v>
      </c>
      <c r="F567" s="124"/>
      <c r="G567" s="124"/>
      <c r="H567" s="124"/>
      <c r="I567" s="124"/>
      <c r="J567" s="124"/>
      <c r="K567" s="125"/>
      <c r="L567" s="124"/>
      <c r="M567" s="124"/>
      <c r="N567" s="124"/>
      <c r="O567" s="124"/>
      <c r="P567" s="126"/>
    </row>
    <row r="568" spans="1:16" s="127" customFormat="1" ht="18" customHeight="1">
      <c r="A568" s="121">
        <v>116</v>
      </c>
      <c r="B568" s="122" t="s">
        <v>2400</v>
      </c>
      <c r="C568" s="128" t="s">
        <v>2317</v>
      </c>
      <c r="D568" s="122" t="s">
        <v>159</v>
      </c>
      <c r="E568" s="143">
        <v>110</v>
      </c>
      <c r="F568" s="124"/>
      <c r="G568" s="124"/>
      <c r="H568" s="124"/>
      <c r="I568" s="124"/>
      <c r="J568" s="124"/>
      <c r="K568" s="125"/>
      <c r="L568" s="124"/>
      <c r="M568" s="124"/>
      <c r="N568" s="124"/>
      <c r="O568" s="124"/>
      <c r="P568" s="126"/>
    </row>
    <row r="569" spans="1:16" s="127" customFormat="1" ht="18" customHeight="1">
      <c r="A569" s="121"/>
      <c r="B569" s="122"/>
      <c r="C569" s="128" t="s">
        <v>2316</v>
      </c>
      <c r="D569" s="122" t="s">
        <v>127</v>
      </c>
      <c r="E569" s="143">
        <v>121</v>
      </c>
      <c r="F569" s="160"/>
      <c r="G569" s="160"/>
      <c r="H569" s="160"/>
      <c r="I569" s="160"/>
      <c r="J569" s="124"/>
      <c r="K569" s="125"/>
      <c r="L569" s="124"/>
      <c r="M569" s="124"/>
      <c r="N569" s="124"/>
      <c r="O569" s="124"/>
      <c r="P569" s="126"/>
    </row>
    <row r="570" spans="1:16" s="127" customFormat="1" ht="18" customHeight="1">
      <c r="A570" s="121"/>
      <c r="B570" s="122"/>
      <c r="C570" s="128"/>
      <c r="D570" s="122"/>
      <c r="E570" s="143"/>
      <c r="F570" s="160"/>
      <c r="G570" s="160"/>
      <c r="H570" s="160"/>
      <c r="I570" s="160"/>
      <c r="J570" s="124"/>
      <c r="K570" s="125"/>
      <c r="L570" s="124"/>
      <c r="M570" s="124"/>
      <c r="N570" s="124"/>
      <c r="O570" s="124"/>
      <c r="P570" s="126"/>
    </row>
    <row r="571" spans="1:16" s="127" customFormat="1" ht="18" customHeight="1">
      <c r="A571" s="121">
        <v>117</v>
      </c>
      <c r="B571" s="122" t="s">
        <v>2405</v>
      </c>
      <c r="C571" s="128" t="s">
        <v>2318</v>
      </c>
      <c r="D571" s="122" t="s">
        <v>143</v>
      </c>
      <c r="E571" s="122">
        <v>3</v>
      </c>
      <c r="F571" s="124"/>
      <c r="G571" s="124"/>
      <c r="H571" s="124"/>
      <c r="I571" s="124"/>
      <c r="J571" s="124"/>
      <c r="K571" s="125"/>
      <c r="L571" s="124"/>
      <c r="M571" s="124"/>
      <c r="N571" s="124"/>
      <c r="O571" s="124"/>
      <c r="P571" s="126"/>
    </row>
    <row r="572" spans="1:16" s="127" customFormat="1" ht="18" customHeight="1">
      <c r="A572" s="121"/>
      <c r="B572" s="122"/>
      <c r="C572" s="128" t="s">
        <v>2319</v>
      </c>
      <c r="D572" s="122"/>
      <c r="E572" s="122"/>
      <c r="F572" s="124"/>
      <c r="G572" s="124"/>
      <c r="H572" s="124"/>
      <c r="I572" s="124"/>
      <c r="J572" s="124"/>
      <c r="K572" s="125"/>
      <c r="L572" s="124"/>
      <c r="M572" s="124"/>
      <c r="N572" s="124"/>
      <c r="O572" s="124"/>
      <c r="P572" s="126"/>
    </row>
    <row r="573" spans="1:16" s="127" customFormat="1" ht="18" customHeight="1">
      <c r="A573" s="121"/>
      <c r="B573" s="122"/>
      <c r="C573" s="128" t="s">
        <v>2320</v>
      </c>
      <c r="D573" s="122" t="s">
        <v>143</v>
      </c>
      <c r="E573" s="122">
        <v>3</v>
      </c>
      <c r="F573" s="124"/>
      <c r="G573" s="124"/>
      <c r="H573" s="124"/>
      <c r="I573" s="124"/>
      <c r="J573" s="124"/>
      <c r="K573" s="125"/>
      <c r="L573" s="124"/>
      <c r="M573" s="124"/>
      <c r="N573" s="124"/>
      <c r="O573" s="124"/>
      <c r="P573" s="126"/>
    </row>
    <row r="574" spans="1:16" s="127" customFormat="1" ht="18" customHeight="1">
      <c r="A574" s="121"/>
      <c r="B574" s="122"/>
      <c r="C574" s="128" t="s">
        <v>2321</v>
      </c>
      <c r="D574" s="122" t="s">
        <v>127</v>
      </c>
      <c r="E574" s="122">
        <v>3</v>
      </c>
      <c r="F574" s="124"/>
      <c r="G574" s="124"/>
      <c r="H574" s="124"/>
      <c r="I574" s="124"/>
      <c r="J574" s="124"/>
      <c r="K574" s="125"/>
      <c r="L574" s="124"/>
      <c r="M574" s="124"/>
      <c r="N574" s="124"/>
      <c r="O574" s="124"/>
      <c r="P574" s="126"/>
    </row>
    <row r="575" spans="1:16" s="127" customFormat="1" ht="18" customHeight="1">
      <c r="A575" s="121">
        <v>118</v>
      </c>
      <c r="B575" s="122" t="s">
        <v>2366</v>
      </c>
      <c r="C575" s="128" t="s">
        <v>2325</v>
      </c>
      <c r="D575" s="122" t="s">
        <v>143</v>
      </c>
      <c r="E575" s="122">
        <v>2</v>
      </c>
      <c r="F575" s="124"/>
      <c r="G575" s="124"/>
      <c r="H575" s="124"/>
      <c r="I575" s="124"/>
      <c r="J575" s="124"/>
      <c r="K575" s="125"/>
      <c r="L575" s="124"/>
      <c r="M575" s="124"/>
      <c r="N575" s="124"/>
      <c r="O575" s="124"/>
      <c r="P575" s="126"/>
    </row>
    <row r="576" spans="1:16" s="127" customFormat="1" ht="18" customHeight="1">
      <c r="A576" s="121"/>
      <c r="B576" s="122"/>
      <c r="C576" s="128" t="s">
        <v>2322</v>
      </c>
      <c r="D576" s="122" t="s">
        <v>143</v>
      </c>
      <c r="E576" s="122">
        <v>1</v>
      </c>
      <c r="F576" s="124"/>
      <c r="G576" s="124"/>
      <c r="H576" s="124"/>
      <c r="I576" s="124"/>
      <c r="J576" s="124"/>
      <c r="K576" s="125"/>
      <c r="L576" s="124"/>
      <c r="M576" s="124"/>
      <c r="N576" s="124"/>
      <c r="O576" s="124"/>
      <c r="P576" s="126"/>
    </row>
    <row r="577" spans="1:16" s="127" customFormat="1" ht="18" customHeight="1">
      <c r="A577" s="121"/>
      <c r="B577" s="122"/>
      <c r="C577" s="128" t="s">
        <v>2323</v>
      </c>
      <c r="D577" s="122" t="s">
        <v>127</v>
      </c>
      <c r="E577" s="122">
        <v>1</v>
      </c>
      <c r="F577" s="124"/>
      <c r="G577" s="124"/>
      <c r="H577" s="124"/>
      <c r="I577" s="124"/>
      <c r="J577" s="124"/>
      <c r="K577" s="125"/>
      <c r="L577" s="124"/>
      <c r="M577" s="124"/>
      <c r="N577" s="124"/>
      <c r="O577" s="124"/>
      <c r="P577" s="126"/>
    </row>
    <row r="578" spans="1:16" s="127" customFormat="1" ht="18" customHeight="1">
      <c r="A578" s="121">
        <v>119</v>
      </c>
      <c r="B578" s="122" t="s">
        <v>2366</v>
      </c>
      <c r="C578" s="128" t="s">
        <v>2326</v>
      </c>
      <c r="D578" s="122"/>
      <c r="E578" s="122"/>
      <c r="F578" s="160"/>
      <c r="G578" s="160"/>
      <c r="H578" s="181"/>
      <c r="I578" s="160"/>
      <c r="J578" s="160"/>
      <c r="K578" s="125"/>
      <c r="L578" s="124"/>
      <c r="M578" s="124"/>
      <c r="N578" s="124"/>
      <c r="O578" s="124"/>
      <c r="P578" s="126"/>
    </row>
    <row r="579" spans="1:16" s="127" customFormat="1" ht="18" customHeight="1">
      <c r="A579" s="121"/>
      <c r="B579" s="122"/>
      <c r="C579" s="128" t="s">
        <v>166</v>
      </c>
      <c r="D579" s="122" t="s">
        <v>143</v>
      </c>
      <c r="E579" s="122">
        <v>3</v>
      </c>
      <c r="F579" s="160"/>
      <c r="G579" s="124"/>
      <c r="H579" s="124"/>
      <c r="I579" s="124"/>
      <c r="J579" s="160"/>
      <c r="K579" s="125"/>
      <c r="L579" s="124"/>
      <c r="M579" s="124"/>
      <c r="N579" s="124"/>
      <c r="O579" s="124"/>
      <c r="P579" s="126"/>
    </row>
    <row r="580" spans="1:16" s="127" customFormat="1" ht="18" customHeight="1">
      <c r="A580" s="121"/>
      <c r="B580" s="122"/>
      <c r="C580" s="128" t="s">
        <v>2324</v>
      </c>
      <c r="D580" s="122" t="s">
        <v>143</v>
      </c>
      <c r="E580" s="122">
        <v>3</v>
      </c>
      <c r="F580" s="124"/>
      <c r="G580" s="124"/>
      <c r="H580" s="124"/>
      <c r="I580" s="160"/>
      <c r="J580" s="124"/>
      <c r="K580" s="125"/>
      <c r="L580" s="124"/>
      <c r="M580" s="124"/>
      <c r="N580" s="124"/>
      <c r="O580" s="124"/>
      <c r="P580" s="126"/>
    </row>
    <row r="581" spans="1:16" s="127" customFormat="1" ht="18" customHeight="1">
      <c r="A581" s="121">
        <v>120</v>
      </c>
      <c r="B581" s="122" t="s">
        <v>2418</v>
      </c>
      <c r="C581" s="128" t="s">
        <v>2341</v>
      </c>
      <c r="D581" s="122" t="s">
        <v>988</v>
      </c>
      <c r="E581" s="122">
        <v>208.5</v>
      </c>
      <c r="F581" s="124"/>
      <c r="G581" s="124"/>
      <c r="H581" s="124"/>
      <c r="I581" s="124"/>
      <c r="J581" s="124"/>
      <c r="K581" s="125"/>
      <c r="L581" s="124"/>
      <c r="M581" s="124"/>
      <c r="N581" s="124"/>
      <c r="O581" s="124"/>
      <c r="P581" s="126"/>
    </row>
    <row r="582" spans="1:16" s="127" customFormat="1" ht="18" customHeight="1">
      <c r="A582" s="121"/>
      <c r="B582" s="122"/>
      <c r="C582" s="128" t="s">
        <v>2340</v>
      </c>
      <c r="D582" s="122" t="s">
        <v>127</v>
      </c>
      <c r="E582" s="122">
        <v>218.9</v>
      </c>
      <c r="F582" s="124"/>
      <c r="G582" s="124"/>
      <c r="H582" s="124"/>
      <c r="I582" s="124"/>
      <c r="J582" s="124"/>
      <c r="K582" s="125"/>
      <c r="L582" s="124"/>
      <c r="M582" s="124"/>
      <c r="N582" s="124"/>
      <c r="O582" s="124"/>
      <c r="P582" s="126"/>
    </row>
    <row r="583" spans="1:16" s="127" customFormat="1" ht="18" customHeight="1">
      <c r="A583" s="121"/>
      <c r="B583" s="122"/>
      <c r="C583" s="128" t="s">
        <v>205</v>
      </c>
      <c r="D583" s="122" t="s">
        <v>206</v>
      </c>
      <c r="E583" s="122">
        <v>1</v>
      </c>
      <c r="F583" s="124"/>
      <c r="G583" s="124"/>
      <c r="H583" s="124"/>
      <c r="I583" s="160"/>
      <c r="J583" s="124"/>
      <c r="K583" s="125"/>
      <c r="L583" s="124"/>
      <c r="M583" s="124"/>
      <c r="N583" s="124"/>
      <c r="O583" s="124"/>
      <c r="P583" s="126"/>
    </row>
    <row r="584" spans="1:16" s="127" customFormat="1" ht="18" customHeight="1">
      <c r="A584" s="121">
        <v>121</v>
      </c>
      <c r="B584" s="122" t="s">
        <v>2406</v>
      </c>
      <c r="C584" s="128" t="s">
        <v>2407</v>
      </c>
      <c r="D584" s="122" t="s">
        <v>144</v>
      </c>
      <c r="E584" s="122">
        <v>208.5</v>
      </c>
      <c r="F584" s="124"/>
      <c r="G584" s="124"/>
      <c r="H584" s="124"/>
      <c r="I584" s="124"/>
      <c r="J584" s="124"/>
      <c r="K584" s="125"/>
      <c r="L584" s="124"/>
      <c r="M584" s="124"/>
      <c r="N584" s="124"/>
      <c r="O584" s="124"/>
      <c r="P584" s="126"/>
    </row>
    <row r="585" spans="1:16" s="127" customFormat="1" ht="18" customHeight="1">
      <c r="A585" s="121"/>
      <c r="B585" s="122"/>
      <c r="C585" s="128" t="s">
        <v>2328</v>
      </c>
      <c r="D585" s="122" t="s">
        <v>127</v>
      </c>
      <c r="E585" s="122">
        <v>218.9</v>
      </c>
      <c r="F585" s="124"/>
      <c r="G585" s="124"/>
      <c r="H585" s="124"/>
      <c r="I585" s="124"/>
      <c r="J585" s="124"/>
      <c r="K585" s="125"/>
      <c r="L585" s="124"/>
      <c r="M585" s="124"/>
      <c r="N585" s="124"/>
      <c r="O585" s="124"/>
      <c r="P585" s="126"/>
    </row>
    <row r="586" spans="1:16" s="127" customFormat="1" ht="18" customHeight="1">
      <c r="A586" s="121"/>
      <c r="B586" s="122"/>
      <c r="C586" s="128" t="s">
        <v>2408</v>
      </c>
      <c r="D586" s="122" t="s">
        <v>143</v>
      </c>
      <c r="E586" s="122">
        <v>438</v>
      </c>
      <c r="F586" s="124"/>
      <c r="G586" s="124"/>
      <c r="H586" s="124"/>
      <c r="I586" s="124"/>
      <c r="J586" s="124"/>
      <c r="K586" s="125"/>
      <c r="L586" s="124"/>
      <c r="M586" s="124"/>
      <c r="N586" s="124"/>
      <c r="O586" s="124"/>
      <c r="P586" s="126"/>
    </row>
    <row r="587" spans="1:16" s="127" customFormat="1" ht="18" customHeight="1">
      <c r="A587" s="121"/>
      <c r="B587" s="122"/>
      <c r="C587" s="128" t="s">
        <v>205</v>
      </c>
      <c r="D587" s="122" t="s">
        <v>206</v>
      </c>
      <c r="E587" s="122">
        <v>1</v>
      </c>
      <c r="F587" s="124"/>
      <c r="G587" s="124"/>
      <c r="H587" s="124"/>
      <c r="I587" s="124"/>
      <c r="J587" s="124"/>
      <c r="K587" s="125"/>
      <c r="L587" s="124"/>
      <c r="M587" s="124"/>
      <c r="N587" s="124"/>
      <c r="O587" s="124"/>
      <c r="P587" s="126"/>
    </row>
    <row r="588" spans="1:16" s="127" customFormat="1" ht="18" customHeight="1">
      <c r="A588" s="121">
        <v>122</v>
      </c>
      <c r="B588" s="122" t="s">
        <v>2409</v>
      </c>
      <c r="C588" s="128" t="s">
        <v>2410</v>
      </c>
      <c r="D588" s="122" t="s">
        <v>144</v>
      </c>
      <c r="E588" s="143">
        <v>171</v>
      </c>
      <c r="F588" s="124"/>
      <c r="G588" s="124"/>
      <c r="H588" s="124"/>
      <c r="I588" s="124"/>
      <c r="J588" s="124"/>
      <c r="K588" s="125"/>
      <c r="L588" s="124"/>
      <c r="M588" s="124"/>
      <c r="N588" s="124"/>
      <c r="O588" s="124"/>
      <c r="P588" s="126"/>
    </row>
    <row r="589" spans="1:16" s="127" customFormat="1" ht="18" customHeight="1">
      <c r="A589" s="121"/>
      <c r="B589" s="122"/>
      <c r="C589" s="128" t="s">
        <v>2327</v>
      </c>
      <c r="D589" s="122" t="s">
        <v>127</v>
      </c>
      <c r="E589" s="122">
        <v>179.6</v>
      </c>
      <c r="F589" s="124"/>
      <c r="G589" s="124"/>
      <c r="H589" s="124"/>
      <c r="I589" s="124"/>
      <c r="J589" s="124"/>
      <c r="K589" s="125"/>
      <c r="L589" s="124"/>
      <c r="M589" s="124"/>
      <c r="N589" s="124"/>
      <c r="O589" s="124"/>
      <c r="P589" s="126"/>
    </row>
    <row r="590" spans="1:16" s="127" customFormat="1" ht="18" customHeight="1">
      <c r="A590" s="121"/>
      <c r="B590" s="122"/>
      <c r="C590" s="128" t="s">
        <v>2408</v>
      </c>
      <c r="D590" s="122" t="s">
        <v>143</v>
      </c>
      <c r="E590" s="122">
        <v>171</v>
      </c>
      <c r="F590" s="124"/>
      <c r="G590" s="124"/>
      <c r="H590" s="124"/>
      <c r="I590" s="124"/>
      <c r="J590" s="124"/>
      <c r="K590" s="125"/>
      <c r="L590" s="124"/>
      <c r="M590" s="124"/>
      <c r="N590" s="124"/>
      <c r="O590" s="124"/>
      <c r="P590" s="126"/>
    </row>
    <row r="591" spans="1:16" s="127" customFormat="1" ht="18" customHeight="1">
      <c r="A591" s="121"/>
      <c r="B591" s="122"/>
      <c r="C591" s="128" t="s">
        <v>205</v>
      </c>
      <c r="D591" s="122" t="s">
        <v>206</v>
      </c>
      <c r="E591" s="122">
        <v>1</v>
      </c>
      <c r="F591" s="124"/>
      <c r="G591" s="124"/>
      <c r="H591" s="124"/>
      <c r="I591" s="124"/>
      <c r="J591" s="124"/>
      <c r="K591" s="125"/>
      <c r="L591" s="124"/>
      <c r="M591" s="124"/>
      <c r="N591" s="124"/>
      <c r="O591" s="124"/>
      <c r="P591" s="126"/>
    </row>
    <row r="592" spans="1:16" s="127" customFormat="1" ht="18" customHeight="1">
      <c r="A592" s="121">
        <v>123</v>
      </c>
      <c r="B592" s="122" t="s">
        <v>2363</v>
      </c>
      <c r="C592" s="128" t="s">
        <v>2411</v>
      </c>
      <c r="D592" s="122" t="s">
        <v>144</v>
      </c>
      <c r="E592" s="143">
        <v>200</v>
      </c>
      <c r="F592" s="124"/>
      <c r="G592" s="124"/>
      <c r="H592" s="124"/>
      <c r="I592" s="124"/>
      <c r="J592" s="124"/>
      <c r="K592" s="125"/>
      <c r="L592" s="124"/>
      <c r="M592" s="124"/>
      <c r="N592" s="124"/>
      <c r="O592" s="124"/>
      <c r="P592" s="126"/>
    </row>
    <row r="593" spans="1:16" s="127" customFormat="1" ht="18" customHeight="1">
      <c r="A593" s="121"/>
      <c r="B593" s="122"/>
      <c r="C593" s="128" t="s">
        <v>2329</v>
      </c>
      <c r="D593" s="122" t="s">
        <v>144</v>
      </c>
      <c r="E593" s="143">
        <v>200</v>
      </c>
      <c r="F593" s="124"/>
      <c r="G593" s="124"/>
      <c r="H593" s="124"/>
      <c r="I593" s="124"/>
      <c r="J593" s="124"/>
      <c r="K593" s="125"/>
      <c r="L593" s="124"/>
      <c r="M593" s="124"/>
      <c r="N593" s="124"/>
      <c r="O593" s="124"/>
      <c r="P593" s="126"/>
    </row>
    <row r="594" spans="1:16" s="127" customFormat="1" ht="18" customHeight="1">
      <c r="A594" s="121"/>
      <c r="B594" s="122"/>
      <c r="C594" s="128" t="s">
        <v>205</v>
      </c>
      <c r="D594" s="122" t="s">
        <v>206</v>
      </c>
      <c r="E594" s="122">
        <v>1</v>
      </c>
      <c r="F594" s="124"/>
      <c r="G594" s="124"/>
      <c r="H594" s="124"/>
      <c r="I594" s="124"/>
      <c r="J594" s="124"/>
      <c r="K594" s="125"/>
      <c r="L594" s="124"/>
      <c r="M594" s="124"/>
      <c r="N594" s="124"/>
      <c r="O594" s="124"/>
      <c r="P594" s="126"/>
    </row>
    <row r="595" spans="1:16" s="163" customFormat="1" ht="18" customHeight="1">
      <c r="A595" s="157"/>
      <c r="B595" s="158"/>
      <c r="C595" s="178" t="s">
        <v>2330</v>
      </c>
      <c r="D595" s="158"/>
      <c r="E595" s="158"/>
      <c r="F595" s="160"/>
      <c r="G595" s="160"/>
      <c r="H595" s="160"/>
      <c r="I595" s="184"/>
      <c r="J595" s="160"/>
      <c r="K595" s="161"/>
      <c r="L595" s="160"/>
      <c r="M595" s="160"/>
      <c r="N595" s="160"/>
      <c r="O595" s="160"/>
      <c r="P595" s="162"/>
    </row>
    <row r="596" spans="1:16" s="127" customFormat="1" ht="18" customHeight="1">
      <c r="A596" s="121">
        <v>124</v>
      </c>
      <c r="B596" s="122" t="s">
        <v>2413</v>
      </c>
      <c r="C596" s="128" t="s">
        <v>2414</v>
      </c>
      <c r="D596" s="122" t="s">
        <v>159</v>
      </c>
      <c r="E596" s="158">
        <v>206.2</v>
      </c>
      <c r="F596" s="124"/>
      <c r="G596" s="124"/>
      <c r="H596" s="124"/>
      <c r="I596" s="124"/>
      <c r="J596" s="124"/>
      <c r="K596" s="125"/>
      <c r="L596" s="124"/>
      <c r="M596" s="124"/>
      <c r="N596" s="124"/>
      <c r="O596" s="124"/>
      <c r="P596" s="126"/>
    </row>
    <row r="597" spans="1:16" s="127" customFormat="1" ht="18" customHeight="1">
      <c r="A597" s="137"/>
      <c r="B597" s="138"/>
      <c r="C597" s="139" t="s">
        <v>2415</v>
      </c>
      <c r="D597" s="138" t="s">
        <v>127</v>
      </c>
      <c r="E597" s="178">
        <v>216.5</v>
      </c>
      <c r="F597" s="140"/>
      <c r="G597" s="140"/>
      <c r="H597" s="140"/>
      <c r="I597" s="140"/>
      <c r="J597" s="140"/>
      <c r="K597" s="141"/>
      <c r="L597" s="140"/>
      <c r="M597" s="140"/>
      <c r="N597" s="140"/>
      <c r="O597" s="140"/>
      <c r="P597" s="142"/>
    </row>
    <row r="598" spans="1:16" s="127" customFormat="1" ht="18" customHeight="1">
      <c r="A598" s="121"/>
      <c r="B598" s="122"/>
      <c r="C598" s="128" t="s">
        <v>2416</v>
      </c>
      <c r="D598" s="122" t="s">
        <v>143</v>
      </c>
      <c r="E598" s="158">
        <v>2475</v>
      </c>
      <c r="F598" s="124"/>
      <c r="G598" s="124"/>
      <c r="H598" s="124"/>
      <c r="I598" s="124"/>
      <c r="J598" s="124"/>
      <c r="K598" s="125"/>
      <c r="L598" s="124"/>
      <c r="M598" s="124"/>
      <c r="N598" s="124"/>
      <c r="O598" s="124"/>
      <c r="P598" s="126"/>
    </row>
    <row r="599" spans="1:16" s="127" customFormat="1" ht="18" customHeight="1">
      <c r="A599" s="121">
        <v>125</v>
      </c>
      <c r="B599" s="122" t="s">
        <v>2417</v>
      </c>
      <c r="C599" s="128" t="s">
        <v>2332</v>
      </c>
      <c r="D599" s="122"/>
      <c r="E599" s="158"/>
      <c r="F599" s="124"/>
      <c r="G599" s="124"/>
      <c r="H599" s="124"/>
      <c r="I599" s="124"/>
      <c r="J599" s="124"/>
      <c r="K599" s="125"/>
      <c r="L599" s="124"/>
      <c r="M599" s="124"/>
      <c r="N599" s="124"/>
      <c r="O599" s="124"/>
      <c r="P599" s="126"/>
    </row>
    <row r="600" spans="1:16" s="127" customFormat="1" ht="18" customHeight="1">
      <c r="A600" s="121"/>
      <c r="B600" s="122"/>
      <c r="C600" s="128" t="s">
        <v>2336</v>
      </c>
      <c r="D600" s="122" t="s">
        <v>159</v>
      </c>
      <c r="E600" s="158">
        <v>212.4</v>
      </c>
      <c r="F600" s="124"/>
      <c r="G600" s="124"/>
      <c r="H600" s="124"/>
      <c r="I600" s="124"/>
      <c r="J600" s="124"/>
      <c r="K600" s="125"/>
      <c r="L600" s="124"/>
      <c r="M600" s="124"/>
      <c r="N600" s="124"/>
      <c r="O600" s="124"/>
      <c r="P600" s="126"/>
    </row>
    <row r="601" spans="1:16" s="127" customFormat="1" ht="18" customHeight="1">
      <c r="A601" s="121"/>
      <c r="B601" s="122"/>
      <c r="C601" s="128" t="s">
        <v>2331</v>
      </c>
      <c r="D601" s="122" t="s">
        <v>127</v>
      </c>
      <c r="E601" s="158">
        <v>233.64</v>
      </c>
      <c r="F601" s="124"/>
      <c r="G601" s="124"/>
      <c r="H601" s="124"/>
      <c r="I601" s="124"/>
      <c r="J601" s="124"/>
      <c r="K601" s="125"/>
      <c r="L601" s="124"/>
      <c r="M601" s="124"/>
      <c r="N601" s="124"/>
      <c r="O601" s="124"/>
      <c r="P601" s="126"/>
    </row>
    <row r="602" spans="1:16" s="127" customFormat="1" ht="18" customHeight="1">
      <c r="A602" s="121"/>
      <c r="B602" s="122"/>
      <c r="C602" s="128" t="s">
        <v>205</v>
      </c>
      <c r="D602" s="122" t="s">
        <v>206</v>
      </c>
      <c r="E602" s="158">
        <v>1</v>
      </c>
      <c r="F602" s="124"/>
      <c r="G602" s="124"/>
      <c r="H602" s="124"/>
      <c r="I602" s="160"/>
      <c r="J602" s="124"/>
      <c r="K602" s="125"/>
      <c r="L602" s="124"/>
      <c r="M602" s="124"/>
      <c r="N602" s="124"/>
      <c r="O602" s="124"/>
      <c r="P602" s="126"/>
    </row>
    <row r="603" spans="1:16" s="127" customFormat="1" ht="18" customHeight="1">
      <c r="A603" s="121"/>
      <c r="B603" s="122"/>
      <c r="C603" s="128"/>
      <c r="D603" s="122"/>
      <c r="E603" s="158"/>
      <c r="F603" s="160"/>
      <c r="G603" s="160"/>
      <c r="H603" s="160"/>
      <c r="I603" s="184"/>
      <c r="J603" s="124"/>
      <c r="K603" s="125"/>
      <c r="L603" s="124"/>
      <c r="M603" s="124"/>
      <c r="N603" s="124"/>
      <c r="O603" s="124"/>
      <c r="P603" s="126"/>
    </row>
    <row r="604" spans="1:16" s="127" customFormat="1" ht="18" customHeight="1">
      <c r="A604" s="121">
        <v>126</v>
      </c>
      <c r="B604" s="122" t="s">
        <v>2419</v>
      </c>
      <c r="C604" s="128" t="s">
        <v>2337</v>
      </c>
      <c r="D604" s="122"/>
      <c r="E604" s="122"/>
      <c r="F604" s="124"/>
      <c r="G604" s="124"/>
      <c r="H604" s="124"/>
      <c r="I604" s="124"/>
      <c r="J604" s="124"/>
      <c r="K604" s="125"/>
      <c r="L604" s="124"/>
      <c r="M604" s="124"/>
      <c r="N604" s="124"/>
      <c r="O604" s="124"/>
      <c r="P604" s="126"/>
    </row>
    <row r="605" spans="1:16" s="127" customFormat="1" ht="18" customHeight="1">
      <c r="A605" s="121"/>
      <c r="B605" s="122"/>
      <c r="C605" s="128" t="s">
        <v>2420</v>
      </c>
      <c r="D605" s="122" t="s">
        <v>159</v>
      </c>
      <c r="E605" s="181">
        <v>96.6</v>
      </c>
      <c r="F605" s="124"/>
      <c r="G605" s="124"/>
      <c r="H605" s="124"/>
      <c r="I605" s="124"/>
      <c r="J605" s="124"/>
      <c r="K605" s="125"/>
      <c r="L605" s="124"/>
      <c r="M605" s="124"/>
      <c r="N605" s="124"/>
      <c r="O605" s="124"/>
      <c r="P605" s="126"/>
    </row>
    <row r="606" spans="1:16" s="127" customFormat="1" ht="18" customHeight="1">
      <c r="A606" s="121"/>
      <c r="B606" s="122"/>
      <c r="C606" s="128" t="s">
        <v>2338</v>
      </c>
      <c r="D606" s="122" t="s">
        <v>143</v>
      </c>
      <c r="E606" s="122">
        <v>2</v>
      </c>
      <c r="F606" s="124"/>
      <c r="G606" s="124"/>
      <c r="H606" s="124"/>
      <c r="I606" s="124"/>
      <c r="J606" s="124"/>
      <c r="K606" s="125"/>
      <c r="L606" s="124"/>
      <c r="M606" s="124"/>
      <c r="N606" s="124"/>
      <c r="O606" s="124"/>
      <c r="P606" s="126"/>
    </row>
    <row r="607" spans="1:16" s="127" customFormat="1" ht="18" customHeight="1">
      <c r="A607" s="121"/>
      <c r="B607" s="122"/>
      <c r="C607" s="128" t="s">
        <v>2339</v>
      </c>
      <c r="D607" s="122" t="s">
        <v>127</v>
      </c>
      <c r="E607" s="122">
        <v>1</v>
      </c>
      <c r="F607" s="124"/>
      <c r="G607" s="124"/>
      <c r="H607" s="124"/>
      <c r="I607" s="124"/>
      <c r="J607" s="124"/>
      <c r="K607" s="125"/>
      <c r="L607" s="124"/>
      <c r="M607" s="124"/>
      <c r="N607" s="124"/>
      <c r="O607" s="124"/>
      <c r="P607" s="126"/>
    </row>
    <row r="608" spans="1:16" s="127" customFormat="1" ht="18" customHeight="1">
      <c r="A608" s="121"/>
      <c r="B608" s="122"/>
      <c r="C608" s="128" t="s">
        <v>1749</v>
      </c>
      <c r="D608" s="122" t="s">
        <v>127</v>
      </c>
      <c r="E608" s="122">
        <v>1</v>
      </c>
      <c r="F608" s="124"/>
      <c r="G608" s="124"/>
      <c r="H608" s="124"/>
      <c r="I608" s="124"/>
      <c r="J608" s="124"/>
      <c r="K608" s="125"/>
      <c r="L608" s="124"/>
      <c r="M608" s="124"/>
      <c r="N608" s="124"/>
      <c r="O608" s="124"/>
      <c r="P608" s="126"/>
    </row>
    <row r="609" spans="1:16" s="127" customFormat="1" ht="18" customHeight="1">
      <c r="A609" s="121"/>
      <c r="B609" s="122"/>
      <c r="C609" s="128" t="s">
        <v>205</v>
      </c>
      <c r="D609" s="122" t="s">
        <v>206</v>
      </c>
      <c r="E609" s="122">
        <v>1</v>
      </c>
      <c r="F609" s="124"/>
      <c r="G609" s="124"/>
      <c r="H609" s="124"/>
      <c r="I609" s="160"/>
      <c r="J609" s="124"/>
      <c r="K609" s="125"/>
      <c r="L609" s="124"/>
      <c r="M609" s="124"/>
      <c r="N609" s="124"/>
      <c r="O609" s="124"/>
      <c r="P609" s="126"/>
    </row>
    <row r="610" spans="1:16" s="127" customFormat="1" ht="18" customHeight="1">
      <c r="A610" s="121">
        <v>127</v>
      </c>
      <c r="B610" s="122" t="s">
        <v>204</v>
      </c>
      <c r="C610" s="128" t="s">
        <v>1725</v>
      </c>
      <c r="D610" s="122"/>
      <c r="E610" s="122"/>
      <c r="F610" s="124"/>
      <c r="G610" s="124"/>
      <c r="H610" s="124"/>
      <c r="I610" s="124"/>
      <c r="J610" s="124"/>
      <c r="K610" s="125"/>
      <c r="L610" s="124"/>
      <c r="M610" s="124"/>
      <c r="N610" s="124"/>
      <c r="O610" s="124"/>
      <c r="P610" s="126"/>
    </row>
    <row r="611" spans="1:16" s="127" customFormat="1" ht="18" customHeight="1">
      <c r="A611" s="121"/>
      <c r="B611" s="122"/>
      <c r="C611" s="128" t="s">
        <v>1726</v>
      </c>
      <c r="D611" s="122" t="s">
        <v>163</v>
      </c>
      <c r="E611" s="122">
        <v>1.35</v>
      </c>
      <c r="F611" s="143"/>
      <c r="G611" s="124"/>
      <c r="H611" s="143"/>
      <c r="I611" s="124"/>
      <c r="J611" s="124"/>
      <c r="K611" s="125"/>
      <c r="L611" s="124"/>
      <c r="M611" s="124"/>
      <c r="N611" s="124"/>
      <c r="O611" s="124"/>
      <c r="P611" s="126"/>
    </row>
    <row r="612" spans="1:16" s="127" customFormat="1" ht="18" customHeight="1">
      <c r="A612" s="121"/>
      <c r="B612" s="122"/>
      <c r="C612" s="128" t="s">
        <v>194</v>
      </c>
      <c r="D612" s="122" t="s">
        <v>177</v>
      </c>
      <c r="E612" s="143">
        <v>7</v>
      </c>
      <c r="F612" s="124"/>
      <c r="G612" s="124"/>
      <c r="H612" s="124"/>
      <c r="I612" s="124"/>
      <c r="J612" s="124"/>
      <c r="K612" s="125"/>
      <c r="L612" s="124"/>
      <c r="M612" s="124"/>
      <c r="N612" s="124"/>
      <c r="O612" s="124"/>
      <c r="P612" s="126"/>
    </row>
    <row r="613" spans="1:16" s="127" customFormat="1" ht="18" customHeight="1">
      <c r="A613" s="121"/>
      <c r="B613" s="122"/>
      <c r="C613" s="128" t="s">
        <v>1727</v>
      </c>
      <c r="D613" s="122" t="s">
        <v>143</v>
      </c>
      <c r="E613" s="122">
        <v>45</v>
      </c>
      <c r="F613" s="124"/>
      <c r="G613" s="124"/>
      <c r="H613" s="124"/>
      <c r="I613" s="160"/>
      <c r="J613" s="124"/>
      <c r="K613" s="125"/>
      <c r="L613" s="124"/>
      <c r="M613" s="124"/>
      <c r="N613" s="124"/>
      <c r="O613" s="124"/>
      <c r="P613" s="126"/>
    </row>
    <row r="614" spans="1:16" s="127" customFormat="1" ht="18" customHeight="1">
      <c r="A614" s="121"/>
      <c r="B614" s="122"/>
      <c r="C614" s="128" t="s">
        <v>1728</v>
      </c>
      <c r="D614" s="122" t="s">
        <v>143</v>
      </c>
      <c r="E614" s="122">
        <v>27</v>
      </c>
      <c r="F614" s="124"/>
      <c r="G614" s="124"/>
      <c r="H614" s="124"/>
      <c r="I614" s="160"/>
      <c r="J614" s="124"/>
      <c r="K614" s="125"/>
      <c r="L614" s="124"/>
      <c r="M614" s="124"/>
      <c r="N614" s="124"/>
      <c r="O614" s="124"/>
      <c r="P614" s="126"/>
    </row>
    <row r="615" spans="1:16" s="127" customFormat="1" ht="18" customHeight="1">
      <c r="A615" s="121">
        <v>128</v>
      </c>
      <c r="B615" s="122" t="s">
        <v>201</v>
      </c>
      <c r="C615" s="128" t="s">
        <v>2368</v>
      </c>
      <c r="D615" s="122" t="s">
        <v>159</v>
      </c>
      <c r="E615" s="122">
        <v>35.5</v>
      </c>
      <c r="F615" s="124"/>
      <c r="G615" s="124"/>
      <c r="H615" s="124"/>
      <c r="I615" s="124"/>
      <c r="J615" s="124"/>
      <c r="K615" s="125"/>
      <c r="L615" s="124"/>
      <c r="M615" s="124"/>
      <c r="N615" s="124"/>
      <c r="O615" s="124"/>
      <c r="P615" s="126"/>
    </row>
    <row r="616" spans="1:16" s="127" customFormat="1" ht="18" customHeight="1" thickBot="1">
      <c r="A616" s="121"/>
      <c r="B616" s="122"/>
      <c r="C616" s="128" t="s">
        <v>2358</v>
      </c>
      <c r="D616" s="122" t="s">
        <v>177</v>
      </c>
      <c r="E616" s="122">
        <v>14.2</v>
      </c>
      <c r="F616" s="124"/>
      <c r="G616" s="124"/>
      <c r="H616" s="124"/>
      <c r="I616" s="124"/>
      <c r="J616" s="124"/>
      <c r="K616" s="125"/>
      <c r="L616" s="124"/>
      <c r="M616" s="124"/>
      <c r="N616" s="124"/>
      <c r="O616" s="124"/>
      <c r="P616" s="126"/>
    </row>
    <row r="617" spans="1:16" s="105" customFormat="1" ht="18" customHeight="1" thickBot="1">
      <c r="A617" s="129"/>
      <c r="B617" s="729" t="s">
        <v>145</v>
      </c>
      <c r="C617" s="729"/>
      <c r="D617" s="131" t="s">
        <v>142</v>
      </c>
      <c r="E617" s="132"/>
      <c r="F617" s="133"/>
      <c r="G617" s="133"/>
      <c r="H617" s="133"/>
      <c r="I617" s="133"/>
      <c r="J617" s="133"/>
      <c r="K617" s="133"/>
      <c r="L617" s="134">
        <f>SUM(L527:L616)</f>
        <v>0</v>
      </c>
      <c r="M617" s="134">
        <f>SUM(M527:M616)</f>
        <v>0</v>
      </c>
      <c r="N617" s="134">
        <f>SUM(N527:N616)</f>
        <v>0</v>
      </c>
      <c r="O617" s="133">
        <f>SUM(O527:O616)</f>
        <v>0</v>
      </c>
      <c r="P617" s="135">
        <f>SUM(P527:P616)</f>
        <v>0</v>
      </c>
    </row>
    <row r="618" spans="1:16" s="105" customFormat="1" ht="18" customHeight="1" thickBot="1">
      <c r="A618" s="149"/>
      <c r="B618" s="150"/>
      <c r="C618" s="145" t="s">
        <v>146</v>
      </c>
      <c r="D618" s="146" t="s">
        <v>147</v>
      </c>
      <c r="E618" s="147"/>
      <c r="F618" s="150"/>
      <c r="G618" s="150"/>
      <c r="H618" s="150"/>
      <c r="I618" s="150"/>
      <c r="J618" s="150"/>
      <c r="K618" s="150"/>
      <c r="L618" s="185"/>
      <c r="M618" s="186"/>
      <c r="N618" s="136">
        <f>ROUND(N617*0.05,2)</f>
        <v>0</v>
      </c>
      <c r="O618" s="186"/>
      <c r="P618" s="187">
        <f>SUM(N618:O618)</f>
        <v>0</v>
      </c>
    </row>
    <row r="619" spans="1:16" s="105" customFormat="1" ht="18" customHeight="1" thickBot="1">
      <c r="A619" s="149"/>
      <c r="B619" s="150"/>
      <c r="C619" s="130" t="s">
        <v>141</v>
      </c>
      <c r="D619" s="151" t="s">
        <v>142</v>
      </c>
      <c r="E619" s="152"/>
      <c r="F619" s="150"/>
      <c r="G619" s="150"/>
      <c r="H619" s="150"/>
      <c r="I619" s="150"/>
      <c r="J619" s="150"/>
      <c r="K619" s="150"/>
      <c r="L619" s="134">
        <f>SUM(L617)</f>
        <v>0</v>
      </c>
      <c r="M619" s="134">
        <f>SUM(M617)</f>
        <v>0</v>
      </c>
      <c r="N619" s="134">
        <f>SUM(N617:N618)</f>
        <v>0</v>
      </c>
      <c r="O619" s="134">
        <f>SUM(O617)</f>
        <v>0</v>
      </c>
      <c r="P619" s="135">
        <f>P617+P618</f>
        <v>0</v>
      </c>
    </row>
    <row r="620" spans="1:16" s="163" customFormat="1" ht="18" customHeight="1">
      <c r="A620" s="157"/>
      <c r="B620" s="158"/>
      <c r="C620" s="159" t="s">
        <v>2455</v>
      </c>
      <c r="D620" s="158"/>
      <c r="E620" s="158"/>
      <c r="F620" s="160"/>
      <c r="G620" s="160"/>
      <c r="H620" s="160"/>
      <c r="I620" s="160"/>
      <c r="J620" s="160"/>
      <c r="K620" s="161"/>
      <c r="L620" s="160"/>
      <c r="M620" s="160"/>
      <c r="N620" s="160"/>
      <c r="O620" s="160"/>
      <c r="P620" s="162"/>
    </row>
    <row r="621" spans="1:16" s="127" customFormat="1" ht="18" customHeight="1">
      <c r="A621" s="121">
        <v>129</v>
      </c>
      <c r="B621" s="122" t="s">
        <v>2421</v>
      </c>
      <c r="C621" s="128" t="s">
        <v>2342</v>
      </c>
      <c r="D621" s="122"/>
      <c r="E621" s="122"/>
      <c r="F621" s="124"/>
      <c r="G621" s="124"/>
      <c r="H621" s="124"/>
      <c r="I621" s="124"/>
      <c r="J621" s="124"/>
      <c r="K621" s="125"/>
      <c r="L621" s="124"/>
      <c r="M621" s="124"/>
      <c r="N621" s="124"/>
      <c r="O621" s="124"/>
      <c r="P621" s="126"/>
    </row>
    <row r="622" spans="1:16" s="127" customFormat="1" ht="18" customHeight="1">
      <c r="A622" s="121"/>
      <c r="B622" s="122"/>
      <c r="C622" s="128" t="s">
        <v>166</v>
      </c>
      <c r="D622" s="122" t="s">
        <v>159</v>
      </c>
      <c r="E622" s="124">
        <v>208.3</v>
      </c>
      <c r="F622" s="124"/>
      <c r="G622" s="124"/>
      <c r="H622" s="124"/>
      <c r="I622" s="124"/>
      <c r="J622" s="124"/>
      <c r="K622" s="125"/>
      <c r="L622" s="124"/>
      <c r="M622" s="124"/>
      <c r="N622" s="124"/>
      <c r="O622" s="124"/>
      <c r="P622" s="126"/>
    </row>
    <row r="623" spans="1:16" s="127" customFormat="1" ht="18" customHeight="1">
      <c r="A623" s="121"/>
      <c r="B623" s="122"/>
      <c r="C623" s="128" t="s">
        <v>2343</v>
      </c>
      <c r="D623" s="122"/>
      <c r="E623" s="122"/>
      <c r="F623" s="124"/>
      <c r="G623" s="124"/>
      <c r="H623" s="124"/>
      <c r="I623" s="124"/>
      <c r="J623" s="124"/>
      <c r="K623" s="125"/>
      <c r="L623" s="124"/>
      <c r="M623" s="124"/>
      <c r="N623" s="124"/>
      <c r="O623" s="124"/>
      <c r="P623" s="126"/>
    </row>
    <row r="624" spans="1:16" s="127" customFormat="1" ht="18" customHeight="1">
      <c r="A624" s="121"/>
      <c r="B624" s="122"/>
      <c r="C624" s="128" t="s">
        <v>2344</v>
      </c>
      <c r="D624" s="122"/>
      <c r="E624" s="122"/>
      <c r="F624" s="124"/>
      <c r="G624" s="124"/>
      <c r="H624" s="124"/>
      <c r="I624" s="124"/>
      <c r="J624" s="124"/>
      <c r="K624" s="125"/>
      <c r="L624" s="124"/>
      <c r="M624" s="124"/>
      <c r="N624" s="124"/>
      <c r="O624" s="124"/>
      <c r="P624" s="126"/>
    </row>
    <row r="625" spans="1:16" s="127" customFormat="1" ht="18" customHeight="1">
      <c r="A625" s="121"/>
      <c r="B625" s="122"/>
      <c r="C625" s="128" t="s">
        <v>2345</v>
      </c>
      <c r="D625" s="122" t="s">
        <v>143</v>
      </c>
      <c r="E625" s="122">
        <v>9</v>
      </c>
      <c r="F625" s="124"/>
      <c r="G625" s="124"/>
      <c r="H625" s="124"/>
      <c r="I625" s="124"/>
      <c r="J625" s="124"/>
      <c r="K625" s="125"/>
      <c r="L625" s="124"/>
      <c r="M625" s="124"/>
      <c r="N625" s="124"/>
      <c r="O625" s="124"/>
      <c r="P625" s="126"/>
    </row>
    <row r="626" spans="1:16" s="127" customFormat="1" ht="18" customHeight="1">
      <c r="A626" s="121"/>
      <c r="B626" s="122"/>
      <c r="C626" s="128" t="s">
        <v>2346</v>
      </c>
      <c r="D626" s="122" t="s">
        <v>127</v>
      </c>
      <c r="E626" s="122">
        <v>52</v>
      </c>
      <c r="F626" s="124"/>
      <c r="G626" s="124"/>
      <c r="H626" s="124"/>
      <c r="I626" s="124"/>
      <c r="J626" s="124"/>
      <c r="K626" s="125"/>
      <c r="L626" s="124"/>
      <c r="M626" s="124"/>
      <c r="N626" s="124"/>
      <c r="O626" s="124"/>
      <c r="P626" s="126"/>
    </row>
    <row r="627" spans="1:16" s="127" customFormat="1" ht="18" customHeight="1">
      <c r="A627" s="121"/>
      <c r="B627" s="122"/>
      <c r="C627" s="128" t="s">
        <v>2347</v>
      </c>
      <c r="D627" s="122" t="s">
        <v>127</v>
      </c>
      <c r="E627" s="122">
        <v>4</v>
      </c>
      <c r="F627" s="124"/>
      <c r="G627" s="124"/>
      <c r="H627" s="124"/>
      <c r="I627" s="124"/>
      <c r="J627" s="124"/>
      <c r="K627" s="125"/>
      <c r="L627" s="124"/>
      <c r="M627" s="124"/>
      <c r="N627" s="124"/>
      <c r="O627" s="124"/>
      <c r="P627" s="126"/>
    </row>
    <row r="628" spans="1:16" s="127" customFormat="1" ht="18" customHeight="1">
      <c r="A628" s="137"/>
      <c r="B628" s="138"/>
      <c r="C628" s="139" t="s">
        <v>1645</v>
      </c>
      <c r="D628" s="138" t="s">
        <v>988</v>
      </c>
      <c r="E628" s="138">
        <v>353.3</v>
      </c>
      <c r="F628" s="140"/>
      <c r="G628" s="140"/>
      <c r="H628" s="140"/>
      <c r="I628" s="140"/>
      <c r="J628" s="140"/>
      <c r="K628" s="141"/>
      <c r="L628" s="140"/>
      <c r="M628" s="140"/>
      <c r="N628" s="140"/>
      <c r="O628" s="140"/>
      <c r="P628" s="142"/>
    </row>
    <row r="629" spans="1:16" s="127" customFormat="1" ht="18" customHeight="1">
      <c r="A629" s="121"/>
      <c r="B629" s="122"/>
      <c r="C629" s="128" t="s">
        <v>1642</v>
      </c>
      <c r="D629" s="122" t="s">
        <v>143</v>
      </c>
      <c r="E629" s="158">
        <v>60</v>
      </c>
      <c r="F629" s="124"/>
      <c r="G629" s="124"/>
      <c r="H629" s="124"/>
      <c r="I629" s="124"/>
      <c r="J629" s="124"/>
      <c r="K629" s="125"/>
      <c r="L629" s="124"/>
      <c r="M629" s="124"/>
      <c r="N629" s="124"/>
      <c r="O629" s="124"/>
      <c r="P629" s="126"/>
    </row>
    <row r="630" spans="1:16" s="127" customFormat="1" ht="18" customHeight="1">
      <c r="A630" s="121">
        <v>130</v>
      </c>
      <c r="B630" s="122" t="s">
        <v>2422</v>
      </c>
      <c r="C630" s="128" t="s">
        <v>1643</v>
      </c>
      <c r="D630" s="122" t="s">
        <v>144</v>
      </c>
      <c r="E630" s="143">
        <v>112</v>
      </c>
      <c r="F630" s="124"/>
      <c r="G630" s="124"/>
      <c r="H630" s="124"/>
      <c r="I630" s="124"/>
      <c r="J630" s="124"/>
      <c r="K630" s="125"/>
      <c r="L630" s="124"/>
      <c r="M630" s="124"/>
      <c r="N630" s="124"/>
      <c r="O630" s="124"/>
      <c r="P630" s="126"/>
    </row>
    <row r="631" spans="1:16" s="127" customFormat="1" ht="18" customHeight="1">
      <c r="A631" s="121"/>
      <c r="B631" s="122"/>
      <c r="C631" s="128" t="s">
        <v>1644</v>
      </c>
      <c r="D631" s="122" t="s">
        <v>127</v>
      </c>
      <c r="E631" s="143">
        <v>112</v>
      </c>
      <c r="F631" s="124"/>
      <c r="G631" s="124"/>
      <c r="H631" s="124"/>
      <c r="I631" s="124"/>
      <c r="J631" s="124"/>
      <c r="K631" s="125"/>
      <c r="L631" s="124"/>
      <c r="M631" s="124"/>
      <c r="N631" s="124"/>
      <c r="O631" s="124"/>
      <c r="P631" s="126"/>
    </row>
    <row r="632" spans="1:16" s="127" customFormat="1" ht="18" customHeight="1">
      <c r="A632" s="121"/>
      <c r="B632" s="122"/>
      <c r="C632" s="128" t="s">
        <v>1642</v>
      </c>
      <c r="D632" s="122" t="s">
        <v>143</v>
      </c>
      <c r="E632" s="122">
        <v>28</v>
      </c>
      <c r="F632" s="124"/>
      <c r="G632" s="124"/>
      <c r="H632" s="124"/>
      <c r="I632" s="124"/>
      <c r="J632" s="124"/>
      <c r="K632" s="125"/>
      <c r="L632" s="124"/>
      <c r="M632" s="124"/>
      <c r="N632" s="124"/>
      <c r="O632" s="124"/>
      <c r="P632" s="126"/>
    </row>
    <row r="633" spans="1:16" s="127" customFormat="1" ht="18" customHeight="1">
      <c r="A633" s="121"/>
      <c r="B633" s="122"/>
      <c r="C633" s="128" t="s">
        <v>174</v>
      </c>
      <c r="D633" s="122" t="s">
        <v>135</v>
      </c>
      <c r="E633" s="122">
        <v>0.5</v>
      </c>
      <c r="F633" s="124"/>
      <c r="G633" s="124"/>
      <c r="H633" s="124"/>
      <c r="I633" s="124"/>
      <c r="J633" s="124"/>
      <c r="K633" s="125"/>
      <c r="L633" s="124"/>
      <c r="M633" s="124"/>
      <c r="N633" s="124"/>
      <c r="O633" s="124"/>
      <c r="P633" s="126"/>
    </row>
    <row r="634" spans="1:16" s="127" customFormat="1" ht="18" customHeight="1">
      <c r="A634" s="121">
        <v>131</v>
      </c>
      <c r="B634" s="122" t="s">
        <v>2421</v>
      </c>
      <c r="C634" s="128" t="s">
        <v>1646</v>
      </c>
      <c r="D634" s="122"/>
      <c r="E634" s="122"/>
      <c r="F634" s="124"/>
      <c r="G634" s="124"/>
      <c r="H634" s="124"/>
      <c r="I634" s="124"/>
      <c r="J634" s="124"/>
      <c r="K634" s="125"/>
      <c r="L634" s="124"/>
      <c r="M634" s="124"/>
      <c r="N634" s="124"/>
      <c r="O634" s="124"/>
      <c r="P634" s="126"/>
    </row>
    <row r="635" spans="1:16" s="127" customFormat="1" ht="18" customHeight="1">
      <c r="A635" s="121"/>
      <c r="B635" s="122"/>
      <c r="C635" s="128" t="s">
        <v>166</v>
      </c>
      <c r="D635" s="122" t="s">
        <v>159</v>
      </c>
      <c r="E635" s="122">
        <v>26.6</v>
      </c>
      <c r="F635" s="124"/>
      <c r="G635" s="124"/>
      <c r="H635" s="124"/>
      <c r="I635" s="124"/>
      <c r="J635" s="124"/>
      <c r="K635" s="125"/>
      <c r="L635" s="124"/>
      <c r="M635" s="124"/>
      <c r="N635" s="124"/>
      <c r="O635" s="124"/>
      <c r="P635" s="126"/>
    </row>
    <row r="636" spans="1:16" s="127" customFormat="1" ht="18" customHeight="1">
      <c r="A636" s="121"/>
      <c r="B636" s="122"/>
      <c r="C636" s="128" t="s">
        <v>1647</v>
      </c>
      <c r="D636" s="122"/>
      <c r="E636" s="122"/>
      <c r="F636" s="124"/>
      <c r="G636" s="124"/>
      <c r="H636" s="124"/>
      <c r="I636" s="136"/>
      <c r="J636" s="124"/>
      <c r="K636" s="125"/>
      <c r="L636" s="124"/>
      <c r="M636" s="124"/>
      <c r="N636" s="124"/>
      <c r="O636" s="124"/>
      <c r="P636" s="126"/>
    </row>
    <row r="637" spans="1:16" s="127" customFormat="1" ht="18" customHeight="1">
      <c r="A637" s="121"/>
      <c r="B637" s="122"/>
      <c r="C637" s="128" t="s">
        <v>1648</v>
      </c>
      <c r="D637" s="122" t="s">
        <v>143</v>
      </c>
      <c r="E637" s="122">
        <v>1</v>
      </c>
      <c r="F637" s="124"/>
      <c r="G637" s="124"/>
      <c r="H637" s="124"/>
      <c r="I637" s="124"/>
      <c r="J637" s="124"/>
      <c r="K637" s="125"/>
      <c r="L637" s="124"/>
      <c r="M637" s="124"/>
      <c r="N637" s="124"/>
      <c r="O637" s="124"/>
      <c r="P637" s="126"/>
    </row>
    <row r="638" spans="1:16" s="127" customFormat="1" ht="18" customHeight="1">
      <c r="A638" s="121"/>
      <c r="B638" s="122"/>
      <c r="C638" s="128" t="s">
        <v>1649</v>
      </c>
      <c r="D638" s="122" t="s">
        <v>127</v>
      </c>
      <c r="E638" s="122">
        <v>1</v>
      </c>
      <c r="F638" s="124"/>
      <c r="G638" s="124"/>
      <c r="H638" s="124"/>
      <c r="I638" s="124"/>
      <c r="J638" s="124"/>
      <c r="K638" s="125"/>
      <c r="L638" s="124"/>
      <c r="M638" s="124"/>
      <c r="N638" s="124"/>
      <c r="O638" s="124"/>
      <c r="P638" s="126"/>
    </row>
    <row r="639" spans="1:16" s="127" customFormat="1" ht="18" customHeight="1">
      <c r="A639" s="121"/>
      <c r="B639" s="122"/>
      <c r="C639" s="128" t="s">
        <v>1642</v>
      </c>
      <c r="D639" s="122" t="s">
        <v>143</v>
      </c>
      <c r="E639" s="122">
        <v>3</v>
      </c>
      <c r="F639" s="124"/>
      <c r="G639" s="124"/>
      <c r="H639" s="124"/>
      <c r="I639" s="124"/>
      <c r="J639" s="124"/>
      <c r="K639" s="125"/>
      <c r="L639" s="124"/>
      <c r="M639" s="124"/>
      <c r="N639" s="124"/>
      <c r="O639" s="124"/>
      <c r="P639" s="126"/>
    </row>
    <row r="640" spans="1:16" s="127" customFormat="1" ht="18" customHeight="1">
      <c r="A640" s="121">
        <v>132</v>
      </c>
      <c r="B640" s="122" t="s">
        <v>2421</v>
      </c>
      <c r="C640" s="128" t="s">
        <v>1650</v>
      </c>
      <c r="D640" s="122"/>
      <c r="E640" s="122"/>
      <c r="F640" s="124"/>
      <c r="G640" s="124"/>
      <c r="H640" s="124"/>
      <c r="I640" s="124"/>
      <c r="J640" s="124"/>
      <c r="K640" s="125"/>
      <c r="L640" s="124"/>
      <c r="M640" s="124"/>
      <c r="N640" s="124"/>
      <c r="O640" s="124"/>
      <c r="P640" s="126"/>
    </row>
    <row r="641" spans="1:16" s="127" customFormat="1" ht="18" customHeight="1">
      <c r="A641" s="121"/>
      <c r="B641" s="122"/>
      <c r="C641" s="128" t="s">
        <v>166</v>
      </c>
      <c r="D641" s="122" t="s">
        <v>159</v>
      </c>
      <c r="E641" s="122">
        <v>43.74</v>
      </c>
      <c r="F641" s="124"/>
      <c r="G641" s="124"/>
      <c r="H641" s="124"/>
      <c r="I641" s="124"/>
      <c r="J641" s="124"/>
      <c r="K641" s="125"/>
      <c r="L641" s="124"/>
      <c r="M641" s="124"/>
      <c r="N641" s="124"/>
      <c r="O641" s="124"/>
      <c r="P641" s="126"/>
    </row>
    <row r="642" spans="1:16" s="127" customFormat="1" ht="18" customHeight="1">
      <c r="A642" s="121"/>
      <c r="B642" s="122"/>
      <c r="C642" s="128" t="s">
        <v>1651</v>
      </c>
      <c r="D642" s="122"/>
      <c r="E642" s="122"/>
      <c r="F642" s="124"/>
      <c r="G642" s="124"/>
      <c r="H642" s="124"/>
      <c r="I642" s="136"/>
      <c r="J642" s="124"/>
      <c r="K642" s="125"/>
      <c r="L642" s="124"/>
      <c r="M642" s="124"/>
      <c r="N642" s="124"/>
      <c r="O642" s="124"/>
      <c r="P642" s="126"/>
    </row>
    <row r="643" spans="1:16" s="127" customFormat="1" ht="18" customHeight="1">
      <c r="A643" s="121"/>
      <c r="B643" s="122"/>
      <c r="C643" s="128" t="s">
        <v>1652</v>
      </c>
      <c r="D643" s="122" t="s">
        <v>143</v>
      </c>
      <c r="E643" s="122">
        <v>1</v>
      </c>
      <c r="F643" s="124"/>
      <c r="G643" s="124"/>
      <c r="H643" s="124"/>
      <c r="I643" s="124"/>
      <c r="J643" s="124"/>
      <c r="K643" s="125"/>
      <c r="L643" s="124"/>
      <c r="M643" s="124"/>
      <c r="N643" s="124"/>
      <c r="O643" s="124"/>
      <c r="P643" s="126"/>
    </row>
    <row r="644" spans="1:16" s="127" customFormat="1" ht="18" customHeight="1">
      <c r="A644" s="121"/>
      <c r="B644" s="122"/>
      <c r="C644" s="128" t="s">
        <v>1655</v>
      </c>
      <c r="D644" s="122" t="s">
        <v>127</v>
      </c>
      <c r="E644" s="122">
        <v>2</v>
      </c>
      <c r="F644" s="124"/>
      <c r="G644" s="124"/>
      <c r="H644" s="124"/>
      <c r="I644" s="124"/>
      <c r="J644" s="124"/>
      <c r="K644" s="125"/>
      <c r="L644" s="124"/>
      <c r="M644" s="124"/>
      <c r="N644" s="124"/>
      <c r="O644" s="124"/>
      <c r="P644" s="126"/>
    </row>
    <row r="645" spans="1:16" s="127" customFormat="1" ht="18" customHeight="1">
      <c r="A645" s="121"/>
      <c r="B645" s="122"/>
      <c r="C645" s="128" t="s">
        <v>1653</v>
      </c>
      <c r="D645" s="122"/>
      <c r="E645" s="122"/>
      <c r="F645" s="124"/>
      <c r="G645" s="124"/>
      <c r="H645" s="124"/>
      <c r="I645" s="124"/>
      <c r="J645" s="124"/>
      <c r="K645" s="125"/>
      <c r="L645" s="124"/>
      <c r="M645" s="124"/>
      <c r="N645" s="124"/>
      <c r="O645" s="124"/>
      <c r="P645" s="126"/>
    </row>
    <row r="646" spans="1:16" s="127" customFormat="1" ht="18" customHeight="1">
      <c r="A646" s="121"/>
      <c r="B646" s="122"/>
      <c r="C646" s="128" t="s">
        <v>1654</v>
      </c>
      <c r="D646" s="122" t="s">
        <v>143</v>
      </c>
      <c r="E646" s="122">
        <v>1</v>
      </c>
      <c r="F646" s="124"/>
      <c r="G646" s="124"/>
      <c r="H646" s="124"/>
      <c r="I646" s="124"/>
      <c r="J646" s="124"/>
      <c r="K646" s="125"/>
      <c r="L646" s="124"/>
      <c r="M646" s="124"/>
      <c r="N646" s="124"/>
      <c r="O646" s="124"/>
      <c r="P646" s="126"/>
    </row>
    <row r="647" spans="1:16" s="127" customFormat="1" ht="18" customHeight="1" thickBot="1">
      <c r="A647" s="121"/>
      <c r="B647" s="122"/>
      <c r="C647" s="128" t="s">
        <v>1642</v>
      </c>
      <c r="D647" s="122" t="s">
        <v>143</v>
      </c>
      <c r="E647" s="122">
        <v>5</v>
      </c>
      <c r="F647" s="124"/>
      <c r="G647" s="124"/>
      <c r="H647" s="124"/>
      <c r="I647" s="124"/>
      <c r="J647" s="124"/>
      <c r="K647" s="125"/>
      <c r="L647" s="124"/>
      <c r="M647" s="124"/>
      <c r="N647" s="124"/>
      <c r="O647" s="124"/>
      <c r="P647" s="126"/>
    </row>
    <row r="648" spans="1:16" s="105" customFormat="1" ht="18" customHeight="1" thickBot="1">
      <c r="A648" s="129"/>
      <c r="B648" s="729" t="s">
        <v>145</v>
      </c>
      <c r="C648" s="729"/>
      <c r="D648" s="131" t="s">
        <v>142</v>
      </c>
      <c r="E648" s="132"/>
      <c r="F648" s="133"/>
      <c r="G648" s="133"/>
      <c r="H648" s="133"/>
      <c r="I648" s="133"/>
      <c r="J648" s="133"/>
      <c r="K648" s="133"/>
      <c r="L648" s="133">
        <f>SUM(L621:L647)</f>
        <v>0</v>
      </c>
      <c r="M648" s="134">
        <f>SUM(M621:M647)</f>
        <v>0</v>
      </c>
      <c r="N648" s="134">
        <f>SUM(N621:N647)</f>
        <v>0</v>
      </c>
      <c r="O648" s="133">
        <f>SUM(O621:O647)</f>
        <v>0</v>
      </c>
      <c r="P648" s="155">
        <f>SUM(M648:O648)</f>
        <v>0</v>
      </c>
    </row>
    <row r="649" spans="1:16" s="105" customFormat="1" ht="18" customHeight="1" thickBot="1">
      <c r="A649" s="144"/>
      <c r="B649" s="145"/>
      <c r="C649" s="145" t="s">
        <v>146</v>
      </c>
      <c r="D649" s="146" t="s">
        <v>147</v>
      </c>
      <c r="E649" s="147"/>
      <c r="F649" s="145"/>
      <c r="G649" s="145"/>
      <c r="H649" s="145"/>
      <c r="I649" s="145"/>
      <c r="J649" s="145"/>
      <c r="K649" s="145"/>
      <c r="L649" s="122"/>
      <c r="M649" s="136"/>
      <c r="N649" s="136">
        <f>ROUND(N648*0.05,2)</f>
        <v>0</v>
      </c>
      <c r="O649" s="136"/>
      <c r="P649" s="148">
        <f>SUM(N649:O649)</f>
        <v>0</v>
      </c>
    </row>
    <row r="650" spans="1:16" s="105" customFormat="1" ht="18" customHeight="1" thickBot="1">
      <c r="A650" s="149"/>
      <c r="B650" s="150"/>
      <c r="C650" s="130" t="s">
        <v>141</v>
      </c>
      <c r="D650" s="151" t="s">
        <v>142</v>
      </c>
      <c r="E650" s="152"/>
      <c r="F650" s="150"/>
      <c r="G650" s="150"/>
      <c r="H650" s="150"/>
      <c r="I650" s="150"/>
      <c r="J650" s="150"/>
      <c r="K650" s="150"/>
      <c r="L650" s="133">
        <f>SUM(L648)</f>
        <v>0</v>
      </c>
      <c r="M650" s="134">
        <f>SUM(M648)</f>
        <v>0</v>
      </c>
      <c r="N650" s="134">
        <f>SUM(N648:N649)</f>
        <v>0</v>
      </c>
      <c r="O650" s="133">
        <f>SUM(O648)</f>
        <v>0</v>
      </c>
      <c r="P650" s="156">
        <f>P648+P649</f>
        <v>0</v>
      </c>
    </row>
    <row r="651" spans="1:16" s="163" customFormat="1" ht="18" customHeight="1">
      <c r="A651" s="157"/>
      <c r="B651" s="158"/>
      <c r="C651" s="159" t="s">
        <v>2456</v>
      </c>
      <c r="D651" s="158"/>
      <c r="E651" s="158"/>
      <c r="F651" s="160"/>
      <c r="G651" s="160"/>
      <c r="H651" s="160"/>
      <c r="I651" s="160"/>
      <c r="J651" s="160"/>
      <c r="K651" s="161"/>
      <c r="L651" s="160"/>
      <c r="M651" s="160"/>
      <c r="N651" s="160"/>
      <c r="O651" s="160"/>
      <c r="P651" s="162"/>
    </row>
    <row r="652" spans="1:16" s="127" customFormat="1" ht="18" customHeight="1">
      <c r="A652" s="121">
        <v>133</v>
      </c>
      <c r="B652" s="122" t="s">
        <v>2423</v>
      </c>
      <c r="C652" s="128" t="s">
        <v>1669</v>
      </c>
      <c r="D652" s="122"/>
      <c r="E652" s="122"/>
      <c r="F652" s="124"/>
      <c r="G652" s="124"/>
      <c r="H652" s="124"/>
      <c r="I652" s="124"/>
      <c r="J652" s="124"/>
      <c r="K652" s="125"/>
      <c r="L652" s="124"/>
      <c r="M652" s="124"/>
      <c r="N652" s="124"/>
      <c r="O652" s="124"/>
      <c r="P652" s="126"/>
    </row>
    <row r="653" spans="1:16" s="127" customFormat="1" ht="18" customHeight="1">
      <c r="A653" s="121"/>
      <c r="B653" s="122"/>
      <c r="C653" s="128" t="s">
        <v>166</v>
      </c>
      <c r="D653" s="122" t="s">
        <v>159</v>
      </c>
      <c r="E653" s="122">
        <v>56.78</v>
      </c>
      <c r="F653" s="124"/>
      <c r="G653" s="124"/>
      <c r="H653" s="124"/>
      <c r="I653" s="124"/>
      <c r="J653" s="124"/>
      <c r="K653" s="125"/>
      <c r="L653" s="124"/>
      <c r="M653" s="124"/>
      <c r="N653" s="124"/>
      <c r="O653" s="124"/>
      <c r="P653" s="126"/>
    </row>
    <row r="654" spans="1:16" s="127" customFormat="1" ht="18" customHeight="1">
      <c r="A654" s="121"/>
      <c r="B654" s="122"/>
      <c r="C654" s="128" t="s">
        <v>1671</v>
      </c>
      <c r="D654" s="122"/>
      <c r="E654" s="122"/>
      <c r="F654" s="124"/>
      <c r="G654" s="124"/>
      <c r="H654" s="124"/>
      <c r="I654" s="124"/>
      <c r="J654" s="124"/>
      <c r="K654" s="125"/>
      <c r="L654" s="124"/>
      <c r="M654" s="124"/>
      <c r="N654" s="124"/>
      <c r="O654" s="124"/>
      <c r="P654" s="126"/>
    </row>
    <row r="655" spans="1:16" s="127" customFormat="1" ht="18" customHeight="1">
      <c r="A655" s="121"/>
      <c r="B655" s="122"/>
      <c r="C655" s="128" t="s">
        <v>1670</v>
      </c>
      <c r="D655" s="122" t="s">
        <v>143</v>
      </c>
      <c r="E655" s="122">
        <v>2</v>
      </c>
      <c r="F655" s="124"/>
      <c r="G655" s="124"/>
      <c r="H655" s="124"/>
      <c r="I655" s="124"/>
      <c r="J655" s="124"/>
      <c r="K655" s="125"/>
      <c r="L655" s="124"/>
      <c r="M655" s="124"/>
      <c r="N655" s="124"/>
      <c r="O655" s="124"/>
      <c r="P655" s="126"/>
    </row>
    <row r="656" spans="1:16" s="127" customFormat="1" ht="18" customHeight="1">
      <c r="A656" s="121"/>
      <c r="B656" s="122"/>
      <c r="C656" s="128" t="s">
        <v>1672</v>
      </c>
      <c r="D656" s="122"/>
      <c r="E656" s="122"/>
      <c r="F656" s="124"/>
      <c r="G656" s="124"/>
      <c r="H656" s="124"/>
      <c r="I656" s="124"/>
      <c r="J656" s="124"/>
      <c r="K656" s="125"/>
      <c r="L656" s="124"/>
      <c r="M656" s="124"/>
      <c r="N656" s="124"/>
      <c r="O656" s="124"/>
      <c r="P656" s="126"/>
    </row>
    <row r="657" spans="1:16" s="127" customFormat="1" ht="18" customHeight="1">
      <c r="A657" s="121"/>
      <c r="B657" s="122"/>
      <c r="C657" s="128" t="s">
        <v>1673</v>
      </c>
      <c r="D657" s="122" t="s">
        <v>143</v>
      </c>
      <c r="E657" s="122">
        <v>4</v>
      </c>
      <c r="F657" s="124"/>
      <c r="G657" s="124"/>
      <c r="H657" s="124"/>
      <c r="I657" s="124"/>
      <c r="J657" s="124"/>
      <c r="K657" s="125"/>
      <c r="L657" s="124"/>
      <c r="M657" s="124"/>
      <c r="N657" s="124"/>
      <c r="O657" s="124"/>
      <c r="P657" s="126"/>
    </row>
    <row r="658" spans="1:16" s="127" customFormat="1" ht="18" customHeight="1">
      <c r="A658" s="121"/>
      <c r="B658" s="122"/>
      <c r="C658" s="128" t="s">
        <v>1674</v>
      </c>
      <c r="D658" s="122" t="s">
        <v>143</v>
      </c>
      <c r="E658" s="122">
        <v>8</v>
      </c>
      <c r="F658" s="124"/>
      <c r="G658" s="124"/>
      <c r="H658" s="124"/>
      <c r="I658" s="160"/>
      <c r="J658" s="124"/>
      <c r="K658" s="125"/>
      <c r="L658" s="124"/>
      <c r="M658" s="124"/>
      <c r="N658" s="124"/>
      <c r="O658" s="124"/>
      <c r="P658" s="126"/>
    </row>
    <row r="659" spans="1:16" s="127" customFormat="1" ht="18" customHeight="1">
      <c r="A659" s="137"/>
      <c r="B659" s="138"/>
      <c r="C659" s="139" t="s">
        <v>1642</v>
      </c>
      <c r="D659" s="138" t="s">
        <v>143</v>
      </c>
      <c r="E659" s="138">
        <v>9</v>
      </c>
      <c r="F659" s="140"/>
      <c r="G659" s="140"/>
      <c r="H659" s="140"/>
      <c r="I659" s="140"/>
      <c r="J659" s="140"/>
      <c r="K659" s="141"/>
      <c r="L659" s="140"/>
      <c r="M659" s="140"/>
      <c r="N659" s="140"/>
      <c r="O659" s="140"/>
      <c r="P659" s="142"/>
    </row>
    <row r="660" spans="1:16" s="127" customFormat="1" ht="18" customHeight="1">
      <c r="A660" s="121"/>
      <c r="B660" s="122"/>
      <c r="C660" s="128" t="s">
        <v>1664</v>
      </c>
      <c r="D660" s="122" t="s">
        <v>206</v>
      </c>
      <c r="E660" s="122">
        <v>24</v>
      </c>
      <c r="F660" s="124"/>
      <c r="G660" s="124"/>
      <c r="H660" s="124"/>
      <c r="I660" s="160"/>
      <c r="J660" s="124"/>
      <c r="K660" s="125"/>
      <c r="L660" s="124"/>
      <c r="M660" s="124"/>
      <c r="N660" s="124"/>
      <c r="O660" s="124"/>
      <c r="P660" s="126"/>
    </row>
    <row r="661" spans="1:16" s="127" customFormat="1" ht="18" customHeight="1">
      <c r="A661" s="121">
        <v>134</v>
      </c>
      <c r="B661" s="122" t="s">
        <v>2424</v>
      </c>
      <c r="C661" s="128" t="s">
        <v>2425</v>
      </c>
      <c r="D661" s="122" t="s">
        <v>159</v>
      </c>
      <c r="E661" s="124">
        <v>140.84</v>
      </c>
      <c r="F661" s="124"/>
      <c r="G661" s="124"/>
      <c r="H661" s="124"/>
      <c r="I661" s="124"/>
      <c r="J661" s="124"/>
      <c r="K661" s="125"/>
      <c r="L661" s="124"/>
      <c r="M661" s="124"/>
      <c r="N661" s="124"/>
      <c r="O661" s="124"/>
      <c r="P661" s="126"/>
    </row>
    <row r="662" spans="1:16" s="127" customFormat="1" ht="18" customHeight="1">
      <c r="A662" s="121"/>
      <c r="B662" s="122"/>
      <c r="C662" s="128" t="s">
        <v>1656</v>
      </c>
      <c r="D662" s="122"/>
      <c r="E662" s="122"/>
      <c r="F662" s="124"/>
      <c r="G662" s="124"/>
      <c r="H662" s="124"/>
      <c r="I662" s="124"/>
      <c r="J662" s="124"/>
      <c r="K662" s="125"/>
      <c r="L662" s="124"/>
      <c r="M662" s="124"/>
      <c r="N662" s="124"/>
      <c r="O662" s="124"/>
      <c r="P662" s="126"/>
    </row>
    <row r="663" spans="1:16" s="127" customFormat="1" ht="18" customHeight="1">
      <c r="A663" s="121"/>
      <c r="B663" s="122"/>
      <c r="C663" s="128" t="s">
        <v>1657</v>
      </c>
      <c r="D663" s="122" t="s">
        <v>143</v>
      </c>
      <c r="E663" s="122">
        <v>14</v>
      </c>
      <c r="F663" s="124"/>
      <c r="G663" s="124"/>
      <c r="H663" s="124"/>
      <c r="I663" s="160"/>
      <c r="J663" s="124"/>
      <c r="K663" s="125"/>
      <c r="L663" s="124"/>
      <c r="M663" s="124"/>
      <c r="N663" s="124"/>
      <c r="O663" s="124"/>
      <c r="P663" s="126"/>
    </row>
    <row r="664" spans="1:16" s="127" customFormat="1" ht="18" customHeight="1">
      <c r="A664" s="121"/>
      <c r="B664" s="122"/>
      <c r="C664" s="128" t="s">
        <v>1750</v>
      </c>
      <c r="D664" s="122" t="s">
        <v>143</v>
      </c>
      <c r="E664" s="122">
        <v>2</v>
      </c>
      <c r="F664" s="124"/>
      <c r="G664" s="124"/>
      <c r="H664" s="124"/>
      <c r="I664" s="160"/>
      <c r="J664" s="124"/>
      <c r="K664" s="125"/>
      <c r="L664" s="124"/>
      <c r="M664" s="124"/>
      <c r="N664" s="124"/>
      <c r="O664" s="124"/>
      <c r="P664" s="126"/>
    </row>
    <row r="665" spans="1:16" s="127" customFormat="1" ht="18" customHeight="1">
      <c r="A665" s="121"/>
      <c r="B665" s="122"/>
      <c r="C665" s="128" t="s">
        <v>1658</v>
      </c>
      <c r="D665" s="122" t="s">
        <v>127</v>
      </c>
      <c r="E665" s="122">
        <v>4</v>
      </c>
      <c r="F665" s="124"/>
      <c r="G665" s="124"/>
      <c r="H665" s="124"/>
      <c r="I665" s="160"/>
      <c r="J665" s="124"/>
      <c r="K665" s="125"/>
      <c r="L665" s="124"/>
      <c r="M665" s="124"/>
      <c r="N665" s="124"/>
      <c r="O665" s="124"/>
      <c r="P665" s="126"/>
    </row>
    <row r="666" spans="1:16" s="127" customFormat="1" ht="18" customHeight="1">
      <c r="A666" s="121"/>
      <c r="B666" s="122"/>
      <c r="C666" s="128" t="s">
        <v>1659</v>
      </c>
      <c r="D666" s="122" t="s">
        <v>127</v>
      </c>
      <c r="E666" s="122">
        <v>18</v>
      </c>
      <c r="F666" s="124"/>
      <c r="G666" s="124"/>
      <c r="H666" s="124"/>
      <c r="I666" s="160"/>
      <c r="J666" s="124"/>
      <c r="K666" s="125"/>
      <c r="L666" s="124"/>
      <c r="M666" s="124"/>
      <c r="N666" s="124"/>
      <c r="O666" s="124"/>
      <c r="P666" s="126"/>
    </row>
    <row r="667" spans="1:16" s="127" customFormat="1" ht="18" customHeight="1">
      <c r="A667" s="121"/>
      <c r="B667" s="122"/>
      <c r="C667" s="128" t="s">
        <v>1660</v>
      </c>
      <c r="D667" s="122"/>
      <c r="E667" s="122"/>
      <c r="F667" s="124"/>
      <c r="G667" s="124"/>
      <c r="H667" s="124"/>
      <c r="I667" s="160"/>
      <c r="J667" s="124"/>
      <c r="K667" s="125"/>
      <c r="L667" s="124"/>
      <c r="M667" s="124"/>
      <c r="N667" s="124"/>
      <c r="O667" s="124"/>
      <c r="P667" s="126"/>
    </row>
    <row r="668" spans="1:16" s="127" customFormat="1" ht="18" customHeight="1">
      <c r="A668" s="121"/>
      <c r="B668" s="122"/>
      <c r="C668" s="128" t="s">
        <v>1661</v>
      </c>
      <c r="D668" s="122" t="s">
        <v>143</v>
      </c>
      <c r="E668" s="122">
        <v>6</v>
      </c>
      <c r="F668" s="124"/>
      <c r="G668" s="124"/>
      <c r="H668" s="124"/>
      <c r="I668" s="160"/>
      <c r="J668" s="124"/>
      <c r="K668" s="125"/>
      <c r="L668" s="124"/>
      <c r="M668" s="124"/>
      <c r="N668" s="124"/>
      <c r="O668" s="124"/>
      <c r="P668" s="126"/>
    </row>
    <row r="669" spans="1:16" s="127" customFormat="1" ht="18" customHeight="1">
      <c r="A669" s="121"/>
      <c r="B669" s="122"/>
      <c r="C669" s="128" t="s">
        <v>1751</v>
      </c>
      <c r="D669" s="122" t="s">
        <v>143</v>
      </c>
      <c r="E669" s="122">
        <v>2</v>
      </c>
      <c r="F669" s="124"/>
      <c r="G669" s="124"/>
      <c r="H669" s="124"/>
      <c r="I669" s="160"/>
      <c r="J669" s="124"/>
      <c r="K669" s="125"/>
      <c r="L669" s="124"/>
      <c r="M669" s="124"/>
      <c r="N669" s="124"/>
      <c r="O669" s="124"/>
      <c r="P669" s="126"/>
    </row>
    <row r="670" spans="1:16" s="127" customFormat="1" ht="18" customHeight="1">
      <c r="A670" s="121"/>
      <c r="B670" s="122"/>
      <c r="C670" s="128" t="s">
        <v>1663</v>
      </c>
      <c r="D670" s="122"/>
      <c r="E670" s="122"/>
      <c r="F670" s="124"/>
      <c r="G670" s="124"/>
      <c r="H670" s="124"/>
      <c r="I670" s="160"/>
      <c r="J670" s="124"/>
      <c r="K670" s="125"/>
      <c r="L670" s="124"/>
      <c r="M670" s="124"/>
      <c r="N670" s="124"/>
      <c r="O670" s="124"/>
      <c r="P670" s="126"/>
    </row>
    <row r="671" spans="1:16" s="127" customFormat="1" ht="18" customHeight="1">
      <c r="A671" s="121"/>
      <c r="B671" s="122"/>
      <c r="C671" s="128" t="s">
        <v>1662</v>
      </c>
      <c r="D671" s="122" t="s">
        <v>127</v>
      </c>
      <c r="E671" s="122">
        <v>14</v>
      </c>
      <c r="F671" s="124"/>
      <c r="G671" s="124"/>
      <c r="H671" s="124"/>
      <c r="I671" s="160"/>
      <c r="J671" s="124"/>
      <c r="K671" s="125"/>
      <c r="L671" s="124"/>
      <c r="M671" s="124"/>
      <c r="N671" s="124"/>
      <c r="O671" s="124"/>
      <c r="P671" s="126"/>
    </row>
    <row r="672" spans="1:16" s="127" customFormat="1" ht="18" customHeight="1">
      <c r="A672" s="121"/>
      <c r="B672" s="122"/>
      <c r="C672" s="128" t="s">
        <v>1642</v>
      </c>
      <c r="D672" s="122" t="s">
        <v>143</v>
      </c>
      <c r="E672" s="122">
        <v>30</v>
      </c>
      <c r="F672" s="124"/>
      <c r="G672" s="124"/>
      <c r="H672" s="124"/>
      <c r="I672" s="124"/>
      <c r="J672" s="124"/>
      <c r="K672" s="125"/>
      <c r="L672" s="124"/>
      <c r="M672" s="124"/>
      <c r="N672" s="124"/>
      <c r="O672" s="124"/>
      <c r="P672" s="126"/>
    </row>
    <row r="673" spans="1:16" s="127" customFormat="1" ht="18" customHeight="1">
      <c r="A673" s="121"/>
      <c r="B673" s="122"/>
      <c r="C673" s="128" t="s">
        <v>1664</v>
      </c>
      <c r="D673" s="122" t="s">
        <v>206</v>
      </c>
      <c r="E673" s="122">
        <v>120</v>
      </c>
      <c r="F673" s="124"/>
      <c r="G673" s="124"/>
      <c r="H673" s="124"/>
      <c r="I673" s="160"/>
      <c r="J673" s="124"/>
      <c r="K673" s="125"/>
      <c r="L673" s="124"/>
      <c r="M673" s="124"/>
      <c r="N673" s="124"/>
      <c r="O673" s="124"/>
      <c r="P673" s="126"/>
    </row>
    <row r="674" spans="1:16" s="127" customFormat="1" ht="18" customHeight="1">
      <c r="A674" s="121">
        <v>135</v>
      </c>
      <c r="B674" s="122" t="s">
        <v>2426</v>
      </c>
      <c r="C674" s="128" t="s">
        <v>2427</v>
      </c>
      <c r="D674" s="122" t="s">
        <v>159</v>
      </c>
      <c r="E674" s="124">
        <v>13.01</v>
      </c>
      <c r="F674" s="124"/>
      <c r="G674" s="124"/>
      <c r="H674" s="124"/>
      <c r="I674" s="124"/>
      <c r="J674" s="124"/>
      <c r="K674" s="125"/>
      <c r="L674" s="124"/>
      <c r="M674" s="124"/>
      <c r="N674" s="124"/>
      <c r="O674" s="124"/>
      <c r="P674" s="126"/>
    </row>
    <row r="675" spans="1:16" s="127" customFormat="1" ht="18" customHeight="1">
      <c r="A675" s="121"/>
      <c r="B675" s="122"/>
      <c r="C675" s="128" t="s">
        <v>1667</v>
      </c>
      <c r="D675" s="122"/>
      <c r="E675" s="122"/>
      <c r="F675" s="124"/>
      <c r="G675" s="124"/>
      <c r="H675" s="124"/>
      <c r="I675" s="124"/>
      <c r="J675" s="124"/>
      <c r="K675" s="125"/>
      <c r="L675" s="124"/>
      <c r="M675" s="124"/>
      <c r="N675" s="124"/>
      <c r="O675" s="124"/>
      <c r="P675" s="126"/>
    </row>
    <row r="676" spans="1:16" s="127" customFormat="1" ht="18" customHeight="1">
      <c r="A676" s="121"/>
      <c r="B676" s="122"/>
      <c r="C676" s="128" t="s">
        <v>1665</v>
      </c>
      <c r="D676" s="122" t="s">
        <v>143</v>
      </c>
      <c r="E676" s="122">
        <v>3</v>
      </c>
      <c r="F676" s="124"/>
      <c r="G676" s="124"/>
      <c r="H676" s="124"/>
      <c r="I676" s="160"/>
      <c r="J676" s="124"/>
      <c r="K676" s="125"/>
      <c r="L676" s="124"/>
      <c r="M676" s="124"/>
      <c r="N676" s="124"/>
      <c r="O676" s="124"/>
      <c r="P676" s="126"/>
    </row>
    <row r="677" spans="1:16" s="127" customFormat="1" ht="18" customHeight="1">
      <c r="A677" s="121"/>
      <c r="B677" s="122"/>
      <c r="C677" s="128" t="s">
        <v>1666</v>
      </c>
      <c r="D677" s="122"/>
      <c r="E677" s="122"/>
      <c r="F677" s="124"/>
      <c r="G677" s="124"/>
      <c r="H677" s="124"/>
      <c r="I677" s="160"/>
      <c r="J677" s="124"/>
      <c r="K677" s="125"/>
      <c r="L677" s="124"/>
      <c r="M677" s="124"/>
      <c r="N677" s="124"/>
      <c r="O677" s="124"/>
      <c r="P677" s="126"/>
    </row>
    <row r="678" spans="1:16" s="127" customFormat="1" ht="18" customHeight="1">
      <c r="A678" s="121"/>
      <c r="B678" s="122"/>
      <c r="C678" s="128" t="s">
        <v>1665</v>
      </c>
      <c r="D678" s="122" t="s">
        <v>143</v>
      </c>
      <c r="E678" s="122">
        <v>2</v>
      </c>
      <c r="F678" s="124"/>
      <c r="G678" s="124"/>
      <c r="H678" s="124"/>
      <c r="I678" s="160"/>
      <c r="J678" s="124"/>
      <c r="K678" s="125"/>
      <c r="L678" s="124"/>
      <c r="M678" s="124"/>
      <c r="N678" s="124"/>
      <c r="O678" s="124"/>
      <c r="P678" s="126"/>
    </row>
    <row r="679" spans="1:16" s="127" customFormat="1" ht="18" customHeight="1">
      <c r="A679" s="121"/>
      <c r="B679" s="122"/>
      <c r="C679" s="128" t="s">
        <v>1668</v>
      </c>
      <c r="D679" s="122" t="s">
        <v>143</v>
      </c>
      <c r="E679" s="122">
        <v>1</v>
      </c>
      <c r="F679" s="124"/>
      <c r="G679" s="124"/>
      <c r="H679" s="124"/>
      <c r="I679" s="160"/>
      <c r="J679" s="124"/>
      <c r="K679" s="125"/>
      <c r="L679" s="124"/>
      <c r="M679" s="124"/>
      <c r="N679" s="124"/>
      <c r="O679" s="124"/>
      <c r="P679" s="126"/>
    </row>
    <row r="680" spans="1:16" s="127" customFormat="1" ht="18" customHeight="1">
      <c r="A680" s="121"/>
      <c r="B680" s="122"/>
      <c r="C680" s="128" t="s">
        <v>1642</v>
      </c>
      <c r="D680" s="122" t="s">
        <v>143</v>
      </c>
      <c r="E680" s="122">
        <v>3</v>
      </c>
      <c r="F680" s="124"/>
      <c r="G680" s="124"/>
      <c r="H680" s="124"/>
      <c r="I680" s="160"/>
      <c r="J680" s="124"/>
      <c r="K680" s="125"/>
      <c r="L680" s="124"/>
      <c r="M680" s="124"/>
      <c r="N680" s="124"/>
      <c r="O680" s="124"/>
      <c r="P680" s="126"/>
    </row>
    <row r="681" spans="1:16" s="127" customFormat="1" ht="18" customHeight="1" thickBot="1">
      <c r="A681" s="121"/>
      <c r="B681" s="122"/>
      <c r="C681" s="128" t="s">
        <v>1664</v>
      </c>
      <c r="D681" s="122" t="s">
        <v>206</v>
      </c>
      <c r="E681" s="122">
        <v>10</v>
      </c>
      <c r="F681" s="124"/>
      <c r="G681" s="124"/>
      <c r="H681" s="124"/>
      <c r="I681" s="160"/>
      <c r="J681" s="124"/>
      <c r="K681" s="125"/>
      <c r="L681" s="124"/>
      <c r="M681" s="124"/>
      <c r="N681" s="124"/>
      <c r="O681" s="124"/>
      <c r="P681" s="126"/>
    </row>
    <row r="682" spans="1:16" s="105" customFormat="1" ht="18" customHeight="1" thickBot="1">
      <c r="A682" s="129"/>
      <c r="B682" s="729" t="s">
        <v>145</v>
      </c>
      <c r="C682" s="729"/>
      <c r="D682" s="131" t="s">
        <v>142</v>
      </c>
      <c r="E682" s="132"/>
      <c r="F682" s="133"/>
      <c r="G682" s="133"/>
      <c r="H682" s="133"/>
      <c r="I682" s="133"/>
      <c r="J682" s="133"/>
      <c r="K682" s="133"/>
      <c r="L682" s="133">
        <f>SUM(L652:L681)</f>
        <v>0</v>
      </c>
      <c r="M682" s="134">
        <f>SUM(M652:M681)</f>
        <v>0</v>
      </c>
      <c r="N682" s="134">
        <f>SUM(N652:N681)</f>
        <v>0</v>
      </c>
      <c r="O682" s="133">
        <f>SUM(O652:O681)</f>
        <v>0</v>
      </c>
      <c r="P682" s="155">
        <f>SUM(P652:P681)</f>
        <v>0</v>
      </c>
    </row>
    <row r="683" spans="1:16" s="105" customFormat="1" ht="18" customHeight="1" thickBot="1">
      <c r="A683" s="144"/>
      <c r="B683" s="145"/>
      <c r="C683" s="145" t="s">
        <v>146</v>
      </c>
      <c r="D683" s="146" t="s">
        <v>147</v>
      </c>
      <c r="E683" s="147"/>
      <c r="F683" s="145"/>
      <c r="G683" s="145"/>
      <c r="H683" s="145"/>
      <c r="I683" s="145"/>
      <c r="J683" s="145"/>
      <c r="K683" s="145"/>
      <c r="L683" s="122"/>
      <c r="M683" s="136"/>
      <c r="N683" s="136">
        <f>ROUND(N682*0.05,2)</f>
        <v>0</v>
      </c>
      <c r="O683" s="136"/>
      <c r="P683" s="148">
        <f>SUM(N683:O683)</f>
        <v>0</v>
      </c>
    </row>
    <row r="684" spans="1:16" s="105" customFormat="1" ht="18" customHeight="1" thickBot="1">
      <c r="A684" s="149"/>
      <c r="B684" s="150"/>
      <c r="C684" s="130" t="s">
        <v>141</v>
      </c>
      <c r="D684" s="151" t="s">
        <v>142</v>
      </c>
      <c r="E684" s="152"/>
      <c r="F684" s="150"/>
      <c r="G684" s="150"/>
      <c r="H684" s="150"/>
      <c r="I684" s="150"/>
      <c r="J684" s="150"/>
      <c r="K684" s="150"/>
      <c r="L684" s="133">
        <f>SUM(L682)</f>
        <v>0</v>
      </c>
      <c r="M684" s="134">
        <f>SUM(M682)</f>
        <v>0</v>
      </c>
      <c r="N684" s="134">
        <f>SUM(N682:N683)</f>
        <v>0</v>
      </c>
      <c r="O684" s="133">
        <f>SUM(O682)</f>
        <v>0</v>
      </c>
      <c r="P684" s="156">
        <f>P682+P683</f>
        <v>0</v>
      </c>
    </row>
    <row r="685" spans="1:16" s="163" customFormat="1" ht="18" customHeight="1">
      <c r="A685" s="157"/>
      <c r="B685" s="158"/>
      <c r="C685" s="159" t="s">
        <v>2457</v>
      </c>
      <c r="D685" s="158"/>
      <c r="E685" s="158"/>
      <c r="F685" s="160"/>
      <c r="G685" s="160"/>
      <c r="H685" s="160"/>
      <c r="I685" s="160"/>
      <c r="J685" s="160"/>
      <c r="K685" s="161"/>
      <c r="L685" s="160"/>
      <c r="M685" s="160"/>
      <c r="N685" s="160"/>
      <c r="O685" s="160"/>
      <c r="P685" s="162"/>
    </row>
    <row r="686" spans="1:16" s="127" customFormat="1" ht="18" customHeight="1">
      <c r="A686" s="121"/>
      <c r="B686" s="122"/>
      <c r="C686" s="138" t="s">
        <v>2428</v>
      </c>
      <c r="D686" s="122"/>
      <c r="E686" s="122"/>
      <c r="F686" s="124"/>
      <c r="G686" s="124"/>
      <c r="H686" s="124"/>
      <c r="I686" s="124"/>
      <c r="J686" s="124"/>
      <c r="K686" s="125"/>
      <c r="L686" s="124"/>
      <c r="M686" s="124"/>
      <c r="N686" s="124"/>
      <c r="O686" s="124"/>
      <c r="P686" s="126"/>
    </row>
    <row r="687" spans="1:16" s="127" customFormat="1" ht="18" customHeight="1">
      <c r="A687" s="121">
        <v>136</v>
      </c>
      <c r="B687" s="122" t="s">
        <v>2365</v>
      </c>
      <c r="C687" s="128" t="s">
        <v>2429</v>
      </c>
      <c r="D687" s="122" t="s">
        <v>135</v>
      </c>
      <c r="E687" s="122">
        <v>30.73</v>
      </c>
      <c r="F687" s="124"/>
      <c r="G687" s="124"/>
      <c r="H687" s="124"/>
      <c r="I687" s="124"/>
      <c r="J687" s="124"/>
      <c r="K687" s="125"/>
      <c r="L687" s="124"/>
      <c r="M687" s="124"/>
      <c r="N687" s="124"/>
      <c r="O687" s="124"/>
      <c r="P687" s="126"/>
    </row>
    <row r="688" spans="1:16" s="127" customFormat="1" ht="18" customHeight="1">
      <c r="A688" s="121"/>
      <c r="B688" s="122"/>
      <c r="C688" s="128" t="s">
        <v>2430</v>
      </c>
      <c r="D688" s="122" t="s">
        <v>127</v>
      </c>
      <c r="E688" s="122">
        <v>33.8</v>
      </c>
      <c r="F688" s="124"/>
      <c r="G688" s="124"/>
      <c r="H688" s="124"/>
      <c r="I688" s="124"/>
      <c r="J688" s="124"/>
      <c r="K688" s="125"/>
      <c r="L688" s="124"/>
      <c r="M688" s="124"/>
      <c r="N688" s="124"/>
      <c r="O688" s="124"/>
      <c r="P688" s="126"/>
    </row>
    <row r="689" spans="1:16" s="127" customFormat="1" ht="18" customHeight="1">
      <c r="A689" s="121">
        <v>137</v>
      </c>
      <c r="B689" s="122" t="s">
        <v>128</v>
      </c>
      <c r="C689" s="128" t="s">
        <v>2431</v>
      </c>
      <c r="D689" s="122" t="s">
        <v>124</v>
      </c>
      <c r="E689" s="122">
        <v>0.34</v>
      </c>
      <c r="F689" s="124"/>
      <c r="G689" s="124"/>
      <c r="H689" s="124"/>
      <c r="I689" s="124"/>
      <c r="J689" s="124"/>
      <c r="K689" s="125"/>
      <c r="L689" s="124"/>
      <c r="M689" s="124"/>
      <c r="N689" s="124"/>
      <c r="O689" s="124"/>
      <c r="P689" s="126"/>
    </row>
    <row r="690" spans="1:16" s="127" customFormat="1" ht="18" customHeight="1">
      <c r="A690" s="137">
        <v>138</v>
      </c>
      <c r="B690" s="138" t="s">
        <v>2400</v>
      </c>
      <c r="C690" s="139" t="s">
        <v>2432</v>
      </c>
      <c r="D690" s="138" t="s">
        <v>159</v>
      </c>
      <c r="E690" s="153">
        <v>307.3</v>
      </c>
      <c r="F690" s="140"/>
      <c r="G690" s="140"/>
      <c r="H690" s="140"/>
      <c r="I690" s="140"/>
      <c r="J690" s="140"/>
      <c r="K690" s="141"/>
      <c r="L690" s="140"/>
      <c r="M690" s="140"/>
      <c r="N690" s="140"/>
      <c r="O690" s="140"/>
      <c r="P690" s="142"/>
    </row>
    <row r="691" spans="1:16" s="127" customFormat="1" ht="18" customHeight="1">
      <c r="A691" s="121"/>
      <c r="B691" s="122"/>
      <c r="C691" s="128" t="s">
        <v>2433</v>
      </c>
      <c r="D691" s="122" t="s">
        <v>127</v>
      </c>
      <c r="E691" s="122">
        <v>338.03</v>
      </c>
      <c r="F691" s="124"/>
      <c r="G691" s="124"/>
      <c r="H691" s="124"/>
      <c r="I691" s="124"/>
      <c r="J691" s="124"/>
      <c r="K691" s="125"/>
      <c r="L691" s="124"/>
      <c r="M691" s="124"/>
      <c r="N691" s="124"/>
      <c r="O691" s="124"/>
      <c r="P691" s="126"/>
    </row>
    <row r="692" spans="1:16" s="127" customFormat="1" ht="18" customHeight="1">
      <c r="A692" s="121">
        <v>139</v>
      </c>
      <c r="B692" s="122" t="s">
        <v>2375</v>
      </c>
      <c r="C692" s="128" t="s">
        <v>2434</v>
      </c>
      <c r="D692" s="122" t="s">
        <v>135</v>
      </c>
      <c r="E692" s="122">
        <v>18.44</v>
      </c>
      <c r="F692" s="124"/>
      <c r="G692" s="124"/>
      <c r="H692" s="124"/>
      <c r="I692" s="124"/>
      <c r="J692" s="124"/>
      <c r="K692" s="125"/>
      <c r="L692" s="124"/>
      <c r="M692" s="124"/>
      <c r="N692" s="124"/>
      <c r="O692" s="124"/>
      <c r="P692" s="126"/>
    </row>
    <row r="693" spans="1:16" s="127" customFormat="1" ht="18" customHeight="1">
      <c r="A693" s="121"/>
      <c r="B693" s="122"/>
      <c r="C693" s="128" t="s">
        <v>2377</v>
      </c>
      <c r="D693" s="122" t="s">
        <v>127</v>
      </c>
      <c r="E693" s="122">
        <v>20.28</v>
      </c>
      <c r="F693" s="143"/>
      <c r="G693" s="124"/>
      <c r="H693" s="124"/>
      <c r="I693" s="183"/>
      <c r="J693" s="124"/>
      <c r="K693" s="125"/>
      <c r="L693" s="124"/>
      <c r="M693" s="124"/>
      <c r="N693" s="124"/>
      <c r="O693" s="124"/>
      <c r="P693" s="126"/>
    </row>
    <row r="694" spans="1:16" s="127" customFormat="1" ht="18" customHeight="1">
      <c r="A694" s="121">
        <v>140</v>
      </c>
      <c r="B694" s="122" t="s">
        <v>2435</v>
      </c>
      <c r="C694" s="128" t="s">
        <v>2436</v>
      </c>
      <c r="D694" s="122"/>
      <c r="E694" s="122"/>
      <c r="F694" s="124"/>
      <c r="G694" s="124"/>
      <c r="H694" s="124"/>
      <c r="I694" s="124"/>
      <c r="J694" s="124"/>
      <c r="K694" s="125"/>
      <c r="L694" s="124"/>
      <c r="M694" s="124"/>
      <c r="N694" s="124"/>
      <c r="O694" s="124"/>
      <c r="P694" s="126"/>
    </row>
    <row r="695" spans="1:16" s="127" customFormat="1" ht="18" customHeight="1">
      <c r="A695" s="121"/>
      <c r="B695" s="122"/>
      <c r="C695" s="128" t="s">
        <v>2437</v>
      </c>
      <c r="D695" s="122" t="s">
        <v>135</v>
      </c>
      <c r="E695" s="124">
        <v>24.58</v>
      </c>
      <c r="F695" s="124"/>
      <c r="G695" s="124"/>
      <c r="H695" s="124"/>
      <c r="I695" s="124"/>
      <c r="J695" s="124"/>
      <c r="K695" s="125"/>
      <c r="L695" s="124"/>
      <c r="M695" s="124"/>
      <c r="N695" s="124"/>
      <c r="O695" s="124"/>
      <c r="P695" s="126"/>
    </row>
    <row r="696" spans="1:16" s="127" customFormat="1" ht="18" customHeight="1">
      <c r="A696" s="121"/>
      <c r="B696" s="122"/>
      <c r="C696" s="128" t="s">
        <v>2438</v>
      </c>
      <c r="D696" s="122" t="s">
        <v>127</v>
      </c>
      <c r="E696" s="124">
        <v>25.81</v>
      </c>
      <c r="F696" s="124"/>
      <c r="G696" s="124"/>
      <c r="H696" s="124"/>
      <c r="I696" s="124"/>
      <c r="J696" s="124"/>
      <c r="K696" s="125"/>
      <c r="L696" s="124"/>
      <c r="M696" s="124"/>
      <c r="N696" s="124"/>
      <c r="O696" s="124"/>
      <c r="P696" s="126"/>
    </row>
    <row r="697" spans="1:16" s="127" customFormat="1" ht="18" customHeight="1">
      <c r="A697" s="121"/>
      <c r="B697" s="122"/>
      <c r="C697" s="128" t="s">
        <v>153</v>
      </c>
      <c r="D697" s="122" t="s">
        <v>154</v>
      </c>
      <c r="E697" s="122">
        <v>5</v>
      </c>
      <c r="F697" s="124"/>
      <c r="G697" s="124"/>
      <c r="H697" s="124"/>
      <c r="I697" s="124"/>
      <c r="J697" s="124"/>
      <c r="K697" s="125"/>
      <c r="L697" s="124"/>
      <c r="M697" s="124"/>
      <c r="N697" s="124"/>
      <c r="O697" s="124"/>
      <c r="P697" s="126"/>
    </row>
    <row r="698" spans="1:16" s="127" customFormat="1" ht="18" customHeight="1">
      <c r="A698" s="121">
        <v>141</v>
      </c>
      <c r="B698" s="122" t="s">
        <v>2400</v>
      </c>
      <c r="C698" s="128" t="s">
        <v>2439</v>
      </c>
      <c r="D698" s="122" t="s">
        <v>159</v>
      </c>
      <c r="E698" s="143">
        <v>154.7</v>
      </c>
      <c r="F698" s="124"/>
      <c r="G698" s="124"/>
      <c r="H698" s="124"/>
      <c r="I698" s="124"/>
      <c r="J698" s="124"/>
      <c r="K698" s="125"/>
      <c r="L698" s="124"/>
      <c r="M698" s="124"/>
      <c r="N698" s="124"/>
      <c r="O698" s="124"/>
      <c r="P698" s="126"/>
    </row>
    <row r="699" spans="1:16" s="127" customFormat="1" ht="18" customHeight="1">
      <c r="A699" s="121"/>
      <c r="B699" s="122"/>
      <c r="C699" s="128" t="s">
        <v>2316</v>
      </c>
      <c r="D699" s="122" t="s">
        <v>127</v>
      </c>
      <c r="E699" s="122">
        <v>185.64</v>
      </c>
      <c r="F699" s="124"/>
      <c r="G699" s="124"/>
      <c r="H699" s="124"/>
      <c r="I699" s="160"/>
      <c r="J699" s="124"/>
      <c r="K699" s="125"/>
      <c r="L699" s="124"/>
      <c r="M699" s="124"/>
      <c r="N699" s="124"/>
      <c r="O699" s="124"/>
      <c r="P699" s="126"/>
    </row>
    <row r="700" spans="1:16" s="127" customFormat="1" ht="18" customHeight="1">
      <c r="A700" s="121">
        <v>142</v>
      </c>
      <c r="B700" s="122" t="s">
        <v>2400</v>
      </c>
      <c r="C700" s="128" t="s">
        <v>2439</v>
      </c>
      <c r="D700" s="122" t="s">
        <v>159</v>
      </c>
      <c r="E700" s="143">
        <v>152</v>
      </c>
      <c r="F700" s="124"/>
      <c r="G700" s="124"/>
      <c r="H700" s="124"/>
      <c r="I700" s="124"/>
      <c r="J700" s="124"/>
      <c r="K700" s="125"/>
      <c r="L700" s="124"/>
      <c r="M700" s="124"/>
      <c r="N700" s="124"/>
      <c r="O700" s="124"/>
      <c r="P700" s="126"/>
    </row>
    <row r="701" spans="1:16" s="127" customFormat="1" ht="18" customHeight="1">
      <c r="A701" s="121"/>
      <c r="B701" s="122"/>
      <c r="C701" s="128" t="s">
        <v>18</v>
      </c>
      <c r="D701" s="122" t="s">
        <v>127</v>
      </c>
      <c r="E701" s="122">
        <v>167.2</v>
      </c>
      <c r="F701" s="124"/>
      <c r="G701" s="124"/>
      <c r="H701" s="124"/>
      <c r="I701" s="124"/>
      <c r="J701" s="124"/>
      <c r="K701" s="125"/>
      <c r="L701" s="124"/>
      <c r="M701" s="124"/>
      <c r="N701" s="124"/>
      <c r="O701" s="124"/>
      <c r="P701" s="126"/>
    </row>
    <row r="702" spans="1:16" s="163" customFormat="1" ht="18" customHeight="1">
      <c r="A702" s="157">
        <v>143</v>
      </c>
      <c r="B702" s="158" t="s">
        <v>232</v>
      </c>
      <c r="C702" s="176" t="s">
        <v>19</v>
      </c>
      <c r="D702" s="158"/>
      <c r="E702" s="158"/>
      <c r="F702" s="160"/>
      <c r="G702" s="160"/>
      <c r="H702" s="160"/>
      <c r="I702" s="160"/>
      <c r="J702" s="160"/>
      <c r="K702" s="161"/>
      <c r="L702" s="160"/>
      <c r="M702" s="160"/>
      <c r="N702" s="160"/>
      <c r="O702" s="160"/>
      <c r="P702" s="162"/>
    </row>
    <row r="703" spans="1:16" s="127" customFormat="1" ht="18" customHeight="1">
      <c r="A703" s="121"/>
      <c r="B703" s="122"/>
      <c r="C703" s="128" t="s">
        <v>20</v>
      </c>
      <c r="D703" s="122" t="s">
        <v>159</v>
      </c>
      <c r="E703" s="143">
        <v>154.7</v>
      </c>
      <c r="F703" s="124"/>
      <c r="G703" s="124"/>
      <c r="H703" s="124"/>
      <c r="I703" s="160"/>
      <c r="J703" s="124"/>
      <c r="K703" s="125"/>
      <c r="L703" s="124"/>
      <c r="M703" s="124"/>
      <c r="N703" s="124"/>
      <c r="O703" s="124"/>
      <c r="P703" s="126"/>
    </row>
    <row r="704" spans="1:16" s="127" customFormat="1" ht="18" customHeight="1">
      <c r="A704" s="121">
        <v>144</v>
      </c>
      <c r="B704" s="122" t="s">
        <v>232</v>
      </c>
      <c r="C704" s="128" t="s">
        <v>21</v>
      </c>
      <c r="D704" s="122"/>
      <c r="E704" s="122"/>
      <c r="F704" s="124"/>
      <c r="G704" s="124"/>
      <c r="H704" s="124"/>
      <c r="I704" s="124"/>
      <c r="J704" s="124"/>
      <c r="K704" s="125"/>
      <c r="L704" s="124"/>
      <c r="M704" s="124"/>
      <c r="N704" s="124"/>
      <c r="O704" s="124"/>
      <c r="P704" s="126"/>
    </row>
    <row r="705" spans="1:16" s="127" customFormat="1" ht="18" customHeight="1">
      <c r="A705" s="121"/>
      <c r="B705" s="122"/>
      <c r="C705" s="128" t="s">
        <v>22</v>
      </c>
      <c r="D705" s="122" t="s">
        <v>159</v>
      </c>
      <c r="E705" s="122">
        <v>152.6</v>
      </c>
      <c r="F705" s="124"/>
      <c r="G705" s="124"/>
      <c r="H705" s="124"/>
      <c r="I705" s="160"/>
      <c r="J705" s="124"/>
      <c r="K705" s="125"/>
      <c r="L705" s="124"/>
      <c r="M705" s="124"/>
      <c r="N705" s="124"/>
      <c r="O705" s="124"/>
      <c r="P705" s="126"/>
    </row>
    <row r="706" spans="1:16" s="127" customFormat="1" ht="18" customHeight="1">
      <c r="A706" s="121">
        <v>145</v>
      </c>
      <c r="B706" s="122" t="s">
        <v>2400</v>
      </c>
      <c r="C706" s="128" t="s">
        <v>2468</v>
      </c>
      <c r="D706" s="122" t="s">
        <v>159</v>
      </c>
      <c r="E706" s="143">
        <v>154.7</v>
      </c>
      <c r="F706" s="124"/>
      <c r="G706" s="124"/>
      <c r="H706" s="124"/>
      <c r="I706" s="124"/>
      <c r="J706" s="124"/>
      <c r="K706" s="125"/>
      <c r="L706" s="124"/>
      <c r="M706" s="124"/>
      <c r="N706" s="124"/>
      <c r="O706" s="124"/>
      <c r="P706" s="126"/>
    </row>
    <row r="707" spans="1:16" s="127" customFormat="1" ht="18" customHeight="1">
      <c r="A707" s="121"/>
      <c r="B707" s="122"/>
      <c r="C707" s="128" t="s">
        <v>2469</v>
      </c>
      <c r="D707" s="122" t="s">
        <v>127</v>
      </c>
      <c r="E707" s="122">
        <v>185.64</v>
      </c>
      <c r="F707" s="124"/>
      <c r="G707" s="124"/>
      <c r="H707" s="124"/>
      <c r="I707" s="160"/>
      <c r="J707" s="124"/>
      <c r="K707" s="125"/>
      <c r="L707" s="124"/>
      <c r="M707" s="124"/>
      <c r="N707" s="124"/>
      <c r="O707" s="124"/>
      <c r="P707" s="126"/>
    </row>
    <row r="708" spans="1:16" s="127" customFormat="1" ht="18" customHeight="1">
      <c r="A708" s="121">
        <v>146</v>
      </c>
      <c r="B708" s="122" t="s">
        <v>2440</v>
      </c>
      <c r="C708" s="128" t="s">
        <v>2441</v>
      </c>
      <c r="D708" s="122"/>
      <c r="E708" s="122"/>
      <c r="F708" s="124"/>
      <c r="G708" s="124"/>
      <c r="H708" s="124"/>
      <c r="I708" s="124"/>
      <c r="J708" s="124"/>
      <c r="K708" s="125"/>
      <c r="L708" s="124"/>
      <c r="M708" s="124"/>
      <c r="N708" s="124"/>
      <c r="O708" s="124"/>
      <c r="P708" s="126"/>
    </row>
    <row r="709" spans="1:16" s="127" customFormat="1" ht="18" customHeight="1">
      <c r="A709" s="121"/>
      <c r="B709" s="122"/>
      <c r="C709" s="128" t="s">
        <v>2437</v>
      </c>
      <c r="D709" s="122" t="s">
        <v>159</v>
      </c>
      <c r="E709" s="143">
        <v>250.4</v>
      </c>
      <c r="F709" s="124"/>
      <c r="G709" s="124"/>
      <c r="H709" s="124"/>
      <c r="I709" s="124"/>
      <c r="J709" s="124"/>
      <c r="K709" s="125"/>
      <c r="L709" s="124"/>
      <c r="M709" s="124"/>
      <c r="N709" s="124"/>
      <c r="O709" s="124"/>
      <c r="P709" s="126"/>
    </row>
    <row r="710" spans="1:16" s="127" customFormat="1" ht="18" customHeight="1">
      <c r="A710" s="121"/>
      <c r="B710" s="122"/>
      <c r="C710" s="128" t="s">
        <v>189</v>
      </c>
      <c r="D710" s="122" t="s">
        <v>135</v>
      </c>
      <c r="E710" s="122">
        <v>21.03</v>
      </c>
      <c r="F710" s="124"/>
      <c r="G710" s="124"/>
      <c r="H710" s="124"/>
      <c r="I710" s="124"/>
      <c r="J710" s="124"/>
      <c r="K710" s="125"/>
      <c r="L710" s="124"/>
      <c r="M710" s="124"/>
      <c r="N710" s="124"/>
      <c r="O710" s="124"/>
      <c r="P710" s="126"/>
    </row>
    <row r="711" spans="1:16" s="127" customFormat="1" ht="18" customHeight="1">
      <c r="A711" s="121"/>
      <c r="B711" s="122"/>
      <c r="C711" s="128" t="s">
        <v>153</v>
      </c>
      <c r="D711" s="122" t="s">
        <v>154</v>
      </c>
      <c r="E711" s="122">
        <v>4.3</v>
      </c>
      <c r="F711" s="124"/>
      <c r="G711" s="124"/>
      <c r="H711" s="124"/>
      <c r="I711" s="124"/>
      <c r="J711" s="124"/>
      <c r="K711" s="125"/>
      <c r="L711" s="124"/>
      <c r="M711" s="124"/>
      <c r="N711" s="124"/>
      <c r="O711" s="124"/>
      <c r="P711" s="126"/>
    </row>
    <row r="712" spans="1:16" s="127" customFormat="1" ht="18" customHeight="1">
      <c r="A712" s="121">
        <v>147</v>
      </c>
      <c r="B712" s="122" t="s">
        <v>2440</v>
      </c>
      <c r="C712" s="128" t="s">
        <v>2441</v>
      </c>
      <c r="D712" s="122"/>
      <c r="E712" s="122"/>
      <c r="F712" s="124"/>
      <c r="G712" s="124"/>
      <c r="H712" s="124"/>
      <c r="I712" s="124"/>
      <c r="J712" s="124"/>
      <c r="K712" s="125"/>
      <c r="L712" s="124"/>
      <c r="M712" s="124"/>
      <c r="N712" s="124"/>
      <c r="O712" s="124"/>
      <c r="P712" s="126"/>
    </row>
    <row r="713" spans="1:16" s="127" customFormat="1" ht="18" customHeight="1">
      <c r="A713" s="121"/>
      <c r="B713" s="122"/>
      <c r="C713" s="128" t="s">
        <v>2442</v>
      </c>
      <c r="D713" s="122" t="s">
        <v>159</v>
      </c>
      <c r="E713" s="143">
        <v>56.9</v>
      </c>
      <c r="F713" s="124"/>
      <c r="G713" s="124"/>
      <c r="H713" s="124"/>
      <c r="I713" s="124"/>
      <c r="J713" s="124"/>
      <c r="K713" s="125"/>
      <c r="L713" s="124"/>
      <c r="M713" s="124"/>
      <c r="N713" s="124"/>
      <c r="O713" s="124"/>
      <c r="P713" s="126"/>
    </row>
    <row r="714" spans="1:16" s="127" customFormat="1" ht="18" customHeight="1">
      <c r="A714" s="121"/>
      <c r="B714" s="122"/>
      <c r="C714" s="128" t="s">
        <v>189</v>
      </c>
      <c r="D714" s="122" t="s">
        <v>135</v>
      </c>
      <c r="E714" s="122">
        <v>3.58</v>
      </c>
      <c r="F714" s="124"/>
      <c r="G714" s="124"/>
      <c r="H714" s="124"/>
      <c r="I714" s="124"/>
      <c r="J714" s="124"/>
      <c r="K714" s="125"/>
      <c r="L714" s="124"/>
      <c r="M714" s="124"/>
      <c r="N714" s="124"/>
      <c r="O714" s="124"/>
      <c r="P714" s="126"/>
    </row>
    <row r="715" spans="1:16" s="127" customFormat="1" ht="18" customHeight="1">
      <c r="A715" s="121"/>
      <c r="B715" s="122"/>
      <c r="C715" s="128" t="s">
        <v>153</v>
      </c>
      <c r="D715" s="122" t="s">
        <v>154</v>
      </c>
      <c r="E715" s="122">
        <v>0.8</v>
      </c>
      <c r="F715" s="124"/>
      <c r="G715" s="124"/>
      <c r="H715" s="124"/>
      <c r="I715" s="124"/>
      <c r="J715" s="124"/>
      <c r="K715" s="125"/>
      <c r="L715" s="124"/>
      <c r="M715" s="124"/>
      <c r="N715" s="124"/>
      <c r="O715" s="124"/>
      <c r="P715" s="126"/>
    </row>
    <row r="716" spans="1:16" s="127" customFormat="1" ht="18" customHeight="1">
      <c r="A716" s="121">
        <v>148</v>
      </c>
      <c r="B716" s="122" t="s">
        <v>190</v>
      </c>
      <c r="C716" s="128" t="s">
        <v>2443</v>
      </c>
      <c r="D716" s="122" t="s">
        <v>159</v>
      </c>
      <c r="E716" s="122">
        <v>307.3</v>
      </c>
      <c r="F716" s="124"/>
      <c r="G716" s="124"/>
      <c r="H716" s="124"/>
      <c r="I716" s="124"/>
      <c r="J716" s="124"/>
      <c r="K716" s="125"/>
      <c r="L716" s="124"/>
      <c r="M716" s="124"/>
      <c r="N716" s="124"/>
      <c r="O716" s="124"/>
      <c r="P716" s="126"/>
    </row>
    <row r="717" spans="1:16" s="127" customFormat="1" ht="18" customHeight="1">
      <c r="A717" s="121"/>
      <c r="B717" s="122"/>
      <c r="C717" s="128" t="s">
        <v>2444</v>
      </c>
      <c r="D717" s="122" t="s">
        <v>159</v>
      </c>
      <c r="E717" s="122">
        <v>338.03</v>
      </c>
      <c r="F717" s="124"/>
      <c r="G717" s="124"/>
      <c r="H717" s="124"/>
      <c r="I717" s="124"/>
      <c r="J717" s="124"/>
      <c r="K717" s="125"/>
      <c r="L717" s="124"/>
      <c r="M717" s="124"/>
      <c r="N717" s="124"/>
      <c r="O717" s="124"/>
      <c r="P717" s="126"/>
    </row>
    <row r="718" spans="1:16" s="127" customFormat="1" ht="18" customHeight="1">
      <c r="A718" s="121">
        <v>149</v>
      </c>
      <c r="B718" s="122" t="s">
        <v>2445</v>
      </c>
      <c r="C718" s="128" t="s">
        <v>2446</v>
      </c>
      <c r="D718" s="122" t="s">
        <v>159</v>
      </c>
      <c r="E718" s="143">
        <v>307.3</v>
      </c>
      <c r="F718" s="124"/>
      <c r="G718" s="124"/>
      <c r="H718" s="124"/>
      <c r="I718" s="124"/>
      <c r="J718" s="124"/>
      <c r="K718" s="125"/>
      <c r="L718" s="124"/>
      <c r="M718" s="124"/>
      <c r="N718" s="124"/>
      <c r="O718" s="124"/>
      <c r="P718" s="126"/>
    </row>
    <row r="719" spans="1:16" s="127" customFormat="1" ht="18" customHeight="1">
      <c r="A719" s="121"/>
      <c r="B719" s="122"/>
      <c r="C719" s="128" t="s">
        <v>2447</v>
      </c>
      <c r="D719" s="122" t="s">
        <v>177</v>
      </c>
      <c r="E719" s="143">
        <v>2305</v>
      </c>
      <c r="F719" s="124"/>
      <c r="G719" s="124"/>
      <c r="H719" s="124"/>
      <c r="I719" s="160"/>
      <c r="J719" s="124"/>
      <c r="K719" s="125"/>
      <c r="L719" s="124"/>
      <c r="M719" s="124"/>
      <c r="N719" s="124"/>
      <c r="O719" s="124"/>
      <c r="P719" s="126"/>
    </row>
    <row r="720" spans="1:16" s="127" customFormat="1" ht="18" customHeight="1">
      <c r="A720" s="121"/>
      <c r="B720" s="122"/>
      <c r="C720" s="128" t="s">
        <v>29</v>
      </c>
      <c r="D720" s="122" t="s">
        <v>30</v>
      </c>
      <c r="E720" s="143">
        <v>61.5</v>
      </c>
      <c r="F720" s="124"/>
      <c r="G720" s="124"/>
      <c r="H720" s="124"/>
      <c r="I720" s="124"/>
      <c r="J720" s="124"/>
      <c r="K720" s="125"/>
      <c r="L720" s="124"/>
      <c r="M720" s="124"/>
      <c r="N720" s="124"/>
      <c r="O720" s="124"/>
      <c r="P720" s="126"/>
    </row>
    <row r="721" spans="1:16" s="127" customFormat="1" ht="18" customHeight="1">
      <c r="A721" s="137">
        <v>150</v>
      </c>
      <c r="B721" s="138" t="s">
        <v>2448</v>
      </c>
      <c r="C721" s="139" t="s">
        <v>24</v>
      </c>
      <c r="D721" s="138"/>
      <c r="E721" s="138"/>
      <c r="F721" s="140"/>
      <c r="G721" s="140"/>
      <c r="H721" s="140"/>
      <c r="I721" s="140"/>
      <c r="J721" s="140"/>
      <c r="K721" s="141"/>
      <c r="L721" s="140"/>
      <c r="M721" s="140"/>
      <c r="N721" s="140"/>
      <c r="O721" s="140"/>
      <c r="P721" s="142"/>
    </row>
    <row r="722" spans="1:16" s="127" customFormat="1" ht="18" customHeight="1">
      <c r="A722" s="121"/>
      <c r="B722" s="122"/>
      <c r="C722" s="128" t="s">
        <v>23</v>
      </c>
      <c r="D722" s="122" t="s">
        <v>159</v>
      </c>
      <c r="E722" s="122">
        <v>56.9</v>
      </c>
      <c r="F722" s="124"/>
      <c r="G722" s="124"/>
      <c r="H722" s="124"/>
      <c r="I722" s="124"/>
      <c r="J722" s="124"/>
      <c r="K722" s="125"/>
      <c r="L722" s="124"/>
      <c r="M722" s="124"/>
      <c r="N722" s="124"/>
      <c r="O722" s="124"/>
      <c r="P722" s="126"/>
    </row>
    <row r="723" spans="1:16" s="127" customFormat="1" ht="18" customHeight="1">
      <c r="A723" s="121"/>
      <c r="B723" s="122"/>
      <c r="C723" s="128" t="s">
        <v>25</v>
      </c>
      <c r="D723" s="122" t="s">
        <v>177</v>
      </c>
      <c r="E723" s="122">
        <v>130.9</v>
      </c>
      <c r="F723" s="124"/>
      <c r="G723" s="124"/>
      <c r="H723" s="124"/>
      <c r="I723" s="124"/>
      <c r="J723" s="124"/>
      <c r="K723" s="125"/>
      <c r="L723" s="124"/>
      <c r="M723" s="124"/>
      <c r="N723" s="124"/>
      <c r="O723" s="124"/>
      <c r="P723" s="126"/>
    </row>
    <row r="724" spans="1:16" s="127" customFormat="1" ht="18" customHeight="1">
      <c r="A724" s="121"/>
      <c r="B724" s="122"/>
      <c r="C724" s="128" t="s">
        <v>26</v>
      </c>
      <c r="D724" s="122" t="s">
        <v>144</v>
      </c>
      <c r="E724" s="143">
        <v>65.5</v>
      </c>
      <c r="F724" s="124"/>
      <c r="G724" s="124"/>
      <c r="H724" s="124"/>
      <c r="I724" s="124"/>
      <c r="J724" s="124"/>
      <c r="K724" s="125"/>
      <c r="L724" s="124"/>
      <c r="M724" s="124"/>
      <c r="N724" s="124"/>
      <c r="O724" s="124"/>
      <c r="P724" s="126"/>
    </row>
    <row r="725" spans="1:16" s="127" customFormat="1" ht="18" customHeight="1">
      <c r="A725" s="121">
        <v>151</v>
      </c>
      <c r="B725" s="122" t="s">
        <v>2370</v>
      </c>
      <c r="C725" s="128" t="s">
        <v>2449</v>
      </c>
      <c r="D725" s="122" t="s">
        <v>159</v>
      </c>
      <c r="E725" s="143">
        <v>307.3</v>
      </c>
      <c r="F725" s="124"/>
      <c r="G725" s="124"/>
      <c r="H725" s="124"/>
      <c r="I725" s="124"/>
      <c r="J725" s="124"/>
      <c r="K725" s="125"/>
      <c r="L725" s="124"/>
      <c r="M725" s="124"/>
      <c r="N725" s="124"/>
      <c r="O725" s="124"/>
      <c r="P725" s="126"/>
    </row>
    <row r="726" spans="1:16" s="127" customFormat="1" ht="18" customHeight="1">
      <c r="A726" s="121"/>
      <c r="B726" s="122"/>
      <c r="C726" s="128" t="s">
        <v>2462</v>
      </c>
      <c r="D726" s="122" t="s">
        <v>127</v>
      </c>
      <c r="E726" s="143">
        <v>230.4</v>
      </c>
      <c r="F726" s="124"/>
      <c r="G726" s="124"/>
      <c r="H726" s="124"/>
      <c r="I726" s="124"/>
      <c r="J726" s="124"/>
      <c r="K726" s="125"/>
      <c r="L726" s="124"/>
      <c r="M726" s="124"/>
      <c r="N726" s="124"/>
      <c r="O726" s="124"/>
      <c r="P726" s="126"/>
    </row>
    <row r="727" spans="1:16" s="127" customFormat="1" ht="18" customHeight="1">
      <c r="A727" s="121"/>
      <c r="B727" s="122"/>
      <c r="C727" s="128" t="s">
        <v>2463</v>
      </c>
      <c r="D727" s="122" t="s">
        <v>127</v>
      </c>
      <c r="E727" s="143">
        <v>107.6</v>
      </c>
      <c r="F727" s="124"/>
      <c r="G727" s="124"/>
      <c r="H727" s="124"/>
      <c r="I727" s="124"/>
      <c r="J727" s="124"/>
      <c r="K727" s="125"/>
      <c r="L727" s="124"/>
      <c r="M727" s="124"/>
      <c r="N727" s="124"/>
      <c r="O727" s="124"/>
      <c r="P727" s="126"/>
    </row>
    <row r="728" spans="1:16" s="127" customFormat="1" ht="18" customHeight="1">
      <c r="A728" s="121"/>
      <c r="B728" s="122"/>
      <c r="C728" s="128" t="s">
        <v>181</v>
      </c>
      <c r="D728" s="122" t="s">
        <v>177</v>
      </c>
      <c r="E728" s="122">
        <v>1168</v>
      </c>
      <c r="F728" s="124"/>
      <c r="G728" s="124"/>
      <c r="H728" s="124"/>
      <c r="I728" s="124"/>
      <c r="J728" s="124"/>
      <c r="K728" s="125"/>
      <c r="L728" s="124"/>
      <c r="M728" s="124"/>
      <c r="N728" s="124"/>
      <c r="O728" s="124"/>
      <c r="P728" s="126"/>
    </row>
    <row r="729" spans="1:16" s="127" customFormat="1" ht="18" customHeight="1">
      <c r="A729" s="121"/>
      <c r="B729" s="122"/>
      <c r="C729" s="128" t="s">
        <v>2356</v>
      </c>
      <c r="D729" s="122" t="s">
        <v>127</v>
      </c>
      <c r="E729" s="143">
        <v>123</v>
      </c>
      <c r="F729" s="124"/>
      <c r="G729" s="124"/>
      <c r="H729" s="124"/>
      <c r="I729" s="124"/>
      <c r="J729" s="124"/>
      <c r="K729" s="125"/>
      <c r="L729" s="124"/>
      <c r="M729" s="124"/>
      <c r="N729" s="124"/>
      <c r="O729" s="124"/>
      <c r="P729" s="126"/>
    </row>
    <row r="730" spans="1:16" s="127" customFormat="1" ht="18" customHeight="1">
      <c r="A730" s="121">
        <v>152</v>
      </c>
      <c r="B730" s="122" t="s">
        <v>31</v>
      </c>
      <c r="C730" s="128" t="s">
        <v>2464</v>
      </c>
      <c r="D730" s="122" t="s">
        <v>144</v>
      </c>
      <c r="E730" s="143">
        <v>80</v>
      </c>
      <c r="F730" s="124"/>
      <c r="G730" s="124"/>
      <c r="H730" s="124"/>
      <c r="I730" s="124"/>
      <c r="J730" s="124"/>
      <c r="K730" s="125"/>
      <c r="L730" s="124"/>
      <c r="M730" s="124"/>
      <c r="N730" s="124"/>
      <c r="O730" s="124"/>
      <c r="P730" s="126"/>
    </row>
    <row r="731" spans="1:16" s="127" customFormat="1" ht="18" customHeight="1">
      <c r="A731" s="121"/>
      <c r="B731" s="122"/>
      <c r="C731" s="128"/>
      <c r="D731" s="122"/>
      <c r="E731" s="122"/>
      <c r="F731" s="124"/>
      <c r="G731" s="124"/>
      <c r="H731" s="124"/>
      <c r="I731" s="124"/>
      <c r="J731" s="124"/>
      <c r="K731" s="125"/>
      <c r="L731" s="124"/>
      <c r="M731" s="124"/>
      <c r="N731" s="124"/>
      <c r="O731" s="124"/>
      <c r="P731" s="126"/>
    </row>
    <row r="732" spans="1:16" s="127" customFormat="1" ht="18" customHeight="1">
      <c r="A732" s="121">
        <v>153</v>
      </c>
      <c r="B732" s="122" t="s">
        <v>2465</v>
      </c>
      <c r="C732" s="128" t="s">
        <v>2466</v>
      </c>
      <c r="D732" s="122" t="s">
        <v>144</v>
      </c>
      <c r="E732" s="143">
        <v>80</v>
      </c>
      <c r="F732" s="124"/>
      <c r="G732" s="124"/>
      <c r="H732" s="124"/>
      <c r="I732" s="124"/>
      <c r="J732" s="124"/>
      <c r="K732" s="125"/>
      <c r="L732" s="124"/>
      <c r="M732" s="124"/>
      <c r="N732" s="124"/>
      <c r="O732" s="124"/>
      <c r="P732" s="126"/>
    </row>
    <row r="733" spans="1:16" s="127" customFormat="1" ht="18" customHeight="1">
      <c r="A733" s="121"/>
      <c r="B733" s="122"/>
      <c r="C733" s="128" t="s">
        <v>2467</v>
      </c>
      <c r="D733" s="122" t="s">
        <v>177</v>
      </c>
      <c r="E733" s="143">
        <v>72</v>
      </c>
      <c r="F733" s="124"/>
      <c r="G733" s="124"/>
      <c r="H733" s="124"/>
      <c r="I733" s="124"/>
      <c r="J733" s="124"/>
      <c r="K733" s="125"/>
      <c r="L733" s="124"/>
      <c r="M733" s="124"/>
      <c r="N733" s="124"/>
      <c r="O733" s="124"/>
      <c r="P733" s="126"/>
    </row>
    <row r="734" spans="1:16" s="127" customFormat="1" ht="18" customHeight="1">
      <c r="A734" s="121"/>
      <c r="B734" s="122"/>
      <c r="C734" s="138" t="s">
        <v>784</v>
      </c>
      <c r="D734" s="122"/>
      <c r="E734" s="122"/>
      <c r="F734" s="124"/>
      <c r="G734" s="124"/>
      <c r="H734" s="124"/>
      <c r="I734" s="124"/>
      <c r="J734" s="124"/>
      <c r="K734" s="125"/>
      <c r="L734" s="124"/>
      <c r="M734" s="124"/>
      <c r="N734" s="124"/>
      <c r="O734" s="124"/>
      <c r="P734" s="126"/>
    </row>
    <row r="735" spans="1:16" s="127" customFormat="1" ht="18" customHeight="1">
      <c r="A735" s="121">
        <v>154</v>
      </c>
      <c r="B735" s="122" t="s">
        <v>785</v>
      </c>
      <c r="C735" s="128" t="s">
        <v>27</v>
      </c>
      <c r="D735" s="122" t="s">
        <v>159</v>
      </c>
      <c r="E735" s="143">
        <v>41.9</v>
      </c>
      <c r="F735" s="124"/>
      <c r="G735" s="124"/>
      <c r="H735" s="124"/>
      <c r="I735" s="124"/>
      <c r="J735" s="124"/>
      <c r="K735" s="125"/>
      <c r="L735" s="124"/>
      <c r="M735" s="124"/>
      <c r="N735" s="124"/>
      <c r="O735" s="124"/>
      <c r="P735" s="126"/>
    </row>
    <row r="736" spans="1:16" s="127" customFormat="1" ht="18" customHeight="1">
      <c r="A736" s="121"/>
      <c r="B736" s="122"/>
      <c r="C736" s="128" t="s">
        <v>2447</v>
      </c>
      <c r="D736" s="122" t="s">
        <v>177</v>
      </c>
      <c r="E736" s="143">
        <v>943</v>
      </c>
      <c r="F736" s="124"/>
      <c r="G736" s="124"/>
      <c r="H736" s="124"/>
      <c r="I736" s="124"/>
      <c r="J736" s="124"/>
      <c r="K736" s="125"/>
      <c r="L736" s="124"/>
      <c r="M736" s="124"/>
      <c r="N736" s="124"/>
      <c r="O736" s="124"/>
      <c r="P736" s="126"/>
    </row>
    <row r="737" spans="1:16" s="127" customFormat="1" ht="18" customHeight="1">
      <c r="A737" s="121"/>
      <c r="B737" s="122"/>
      <c r="C737" s="128" t="s">
        <v>29</v>
      </c>
      <c r="D737" s="122" t="s">
        <v>30</v>
      </c>
      <c r="E737" s="143">
        <v>8.4</v>
      </c>
      <c r="F737" s="124"/>
      <c r="G737" s="124"/>
      <c r="H737" s="124"/>
      <c r="I737" s="124"/>
      <c r="J737" s="124"/>
      <c r="K737" s="125"/>
      <c r="L737" s="124"/>
      <c r="M737" s="124"/>
      <c r="N737" s="124"/>
      <c r="O737" s="124"/>
      <c r="P737" s="126"/>
    </row>
    <row r="738" spans="1:16" s="127" customFormat="1" ht="18" customHeight="1">
      <c r="A738" s="121">
        <v>155</v>
      </c>
      <c r="B738" s="122" t="s">
        <v>2370</v>
      </c>
      <c r="C738" s="128" t="s">
        <v>2449</v>
      </c>
      <c r="D738" s="122" t="s">
        <v>159</v>
      </c>
      <c r="E738" s="122">
        <v>41.9</v>
      </c>
      <c r="F738" s="124"/>
      <c r="G738" s="124"/>
      <c r="H738" s="124"/>
      <c r="I738" s="124"/>
      <c r="J738" s="124"/>
      <c r="K738" s="125"/>
      <c r="L738" s="124"/>
      <c r="M738" s="124"/>
      <c r="N738" s="124"/>
      <c r="O738" s="124"/>
      <c r="P738" s="126"/>
    </row>
    <row r="739" spans="1:16" s="127" customFormat="1" ht="18" customHeight="1">
      <c r="A739" s="121"/>
      <c r="B739" s="122"/>
      <c r="C739" s="128" t="s">
        <v>2462</v>
      </c>
      <c r="D739" s="122" t="s">
        <v>127</v>
      </c>
      <c r="E739" s="122">
        <v>46.1</v>
      </c>
      <c r="F739" s="124"/>
      <c r="G739" s="124"/>
      <c r="H739" s="124"/>
      <c r="I739" s="124"/>
      <c r="J739" s="124"/>
      <c r="K739" s="125"/>
      <c r="L739" s="124"/>
      <c r="M739" s="124"/>
      <c r="N739" s="124"/>
      <c r="O739" s="124"/>
      <c r="P739" s="126"/>
    </row>
    <row r="740" spans="1:16" s="127" customFormat="1" ht="18" customHeight="1">
      <c r="A740" s="121"/>
      <c r="B740" s="122"/>
      <c r="C740" s="128" t="s">
        <v>181</v>
      </c>
      <c r="D740" s="122" t="s">
        <v>177</v>
      </c>
      <c r="E740" s="122">
        <v>159.2</v>
      </c>
      <c r="F740" s="124"/>
      <c r="G740" s="124"/>
      <c r="H740" s="124"/>
      <c r="I740" s="124"/>
      <c r="J740" s="124"/>
      <c r="K740" s="125"/>
      <c r="L740" s="124"/>
      <c r="M740" s="124"/>
      <c r="N740" s="124"/>
      <c r="O740" s="124"/>
      <c r="P740" s="126"/>
    </row>
    <row r="741" spans="1:16" s="127" customFormat="1" ht="18" customHeight="1">
      <c r="A741" s="121"/>
      <c r="B741" s="122"/>
      <c r="C741" s="128" t="s">
        <v>2356</v>
      </c>
      <c r="D741" s="122" t="s">
        <v>127</v>
      </c>
      <c r="E741" s="143">
        <v>21</v>
      </c>
      <c r="F741" s="124"/>
      <c r="G741" s="124"/>
      <c r="H741" s="124"/>
      <c r="I741" s="124"/>
      <c r="J741" s="124"/>
      <c r="K741" s="125"/>
      <c r="L741" s="124"/>
      <c r="M741" s="124"/>
      <c r="N741" s="124"/>
      <c r="O741" s="124"/>
      <c r="P741" s="126"/>
    </row>
    <row r="742" spans="1:16" s="127" customFormat="1" ht="18" customHeight="1">
      <c r="A742" s="121"/>
      <c r="B742" s="122"/>
      <c r="C742" s="138" t="s">
        <v>28</v>
      </c>
      <c r="D742" s="122"/>
      <c r="E742" s="122"/>
      <c r="F742" s="124"/>
      <c r="G742" s="124"/>
      <c r="H742" s="124"/>
      <c r="I742" s="124"/>
      <c r="J742" s="124"/>
      <c r="K742" s="125"/>
      <c r="L742" s="124"/>
      <c r="M742" s="124"/>
      <c r="N742" s="124"/>
      <c r="O742" s="124"/>
      <c r="P742" s="126"/>
    </row>
    <row r="743" spans="1:16" s="127" customFormat="1" ht="18" customHeight="1">
      <c r="A743" s="121">
        <v>156</v>
      </c>
      <c r="B743" s="122" t="s">
        <v>2365</v>
      </c>
      <c r="C743" s="128" t="s">
        <v>2429</v>
      </c>
      <c r="D743" s="122" t="s">
        <v>135</v>
      </c>
      <c r="E743" s="122">
        <v>107.2</v>
      </c>
      <c r="F743" s="124"/>
      <c r="G743" s="124"/>
      <c r="H743" s="124"/>
      <c r="I743" s="124"/>
      <c r="J743" s="124"/>
      <c r="K743" s="125"/>
      <c r="L743" s="124"/>
      <c r="M743" s="124"/>
      <c r="N743" s="124"/>
      <c r="O743" s="124"/>
      <c r="P743" s="126"/>
    </row>
    <row r="744" spans="1:16" s="127" customFormat="1" ht="18" customHeight="1">
      <c r="A744" s="121"/>
      <c r="B744" s="122"/>
      <c r="C744" s="128" t="s">
        <v>2430</v>
      </c>
      <c r="D744" s="122" t="s">
        <v>127</v>
      </c>
      <c r="E744" s="143">
        <v>118</v>
      </c>
      <c r="F744" s="124"/>
      <c r="G744" s="124"/>
      <c r="H744" s="124"/>
      <c r="I744" s="124"/>
      <c r="J744" s="124"/>
      <c r="K744" s="125"/>
      <c r="L744" s="124"/>
      <c r="M744" s="124"/>
      <c r="N744" s="124"/>
      <c r="O744" s="124"/>
      <c r="P744" s="126"/>
    </row>
    <row r="745" spans="1:16" s="127" customFormat="1" ht="18" customHeight="1">
      <c r="A745" s="121">
        <v>157</v>
      </c>
      <c r="B745" s="122" t="s">
        <v>128</v>
      </c>
      <c r="C745" s="128" t="s">
        <v>2431</v>
      </c>
      <c r="D745" s="122" t="s">
        <v>124</v>
      </c>
      <c r="E745" s="122">
        <v>1.18</v>
      </c>
      <c r="F745" s="124"/>
      <c r="G745" s="124"/>
      <c r="H745" s="124"/>
      <c r="I745" s="124"/>
      <c r="J745" s="124"/>
      <c r="K745" s="125"/>
      <c r="L745" s="124"/>
      <c r="M745" s="124"/>
      <c r="N745" s="124"/>
      <c r="O745" s="124"/>
      <c r="P745" s="126"/>
    </row>
    <row r="746" spans="1:16" s="127" customFormat="1" ht="18" customHeight="1">
      <c r="A746" s="121">
        <v>158</v>
      </c>
      <c r="B746" s="122" t="s">
        <v>2400</v>
      </c>
      <c r="C746" s="128" t="s">
        <v>2432</v>
      </c>
      <c r="D746" s="122" t="s">
        <v>159</v>
      </c>
      <c r="E746" s="143">
        <v>1072</v>
      </c>
      <c r="F746" s="124"/>
      <c r="G746" s="124"/>
      <c r="H746" s="124"/>
      <c r="I746" s="124"/>
      <c r="J746" s="124"/>
      <c r="K746" s="125"/>
      <c r="L746" s="124"/>
      <c r="M746" s="124"/>
      <c r="N746" s="124"/>
      <c r="O746" s="124"/>
      <c r="P746" s="126"/>
    </row>
    <row r="747" spans="1:16" s="127" customFormat="1" ht="18" customHeight="1">
      <c r="A747" s="121"/>
      <c r="B747" s="122"/>
      <c r="C747" s="128" t="s">
        <v>2433</v>
      </c>
      <c r="D747" s="122" t="s">
        <v>127</v>
      </c>
      <c r="E747" s="122">
        <v>1179.2</v>
      </c>
      <c r="F747" s="124"/>
      <c r="G747" s="124"/>
      <c r="H747" s="124"/>
      <c r="I747" s="124"/>
      <c r="J747" s="124"/>
      <c r="K747" s="125"/>
      <c r="L747" s="124"/>
      <c r="M747" s="124"/>
      <c r="N747" s="124"/>
      <c r="O747" s="124"/>
      <c r="P747" s="126"/>
    </row>
    <row r="748" spans="1:16" s="127" customFormat="1" ht="18" customHeight="1">
      <c r="A748" s="121">
        <v>159</v>
      </c>
      <c r="B748" s="122" t="s">
        <v>2375</v>
      </c>
      <c r="C748" s="128" t="s">
        <v>2434</v>
      </c>
      <c r="D748" s="122" t="s">
        <v>135</v>
      </c>
      <c r="E748" s="122">
        <v>64.32</v>
      </c>
      <c r="F748" s="124"/>
      <c r="G748" s="124"/>
      <c r="H748" s="124"/>
      <c r="I748" s="124"/>
      <c r="J748" s="124"/>
      <c r="K748" s="125"/>
      <c r="L748" s="124"/>
      <c r="M748" s="124"/>
      <c r="N748" s="124"/>
      <c r="O748" s="124"/>
      <c r="P748" s="126"/>
    </row>
    <row r="749" spans="1:16" s="127" customFormat="1" ht="18" customHeight="1">
      <c r="A749" s="121"/>
      <c r="B749" s="122"/>
      <c r="C749" s="128" t="s">
        <v>2377</v>
      </c>
      <c r="D749" s="122" t="s">
        <v>127</v>
      </c>
      <c r="E749" s="122">
        <v>70.8</v>
      </c>
      <c r="F749" s="143"/>
      <c r="G749" s="124"/>
      <c r="H749" s="124"/>
      <c r="I749" s="183"/>
      <c r="J749" s="124"/>
      <c r="K749" s="125"/>
      <c r="L749" s="124"/>
      <c r="M749" s="124"/>
      <c r="N749" s="124"/>
      <c r="O749" s="124"/>
      <c r="P749" s="126"/>
    </row>
    <row r="750" spans="1:16" s="127" customFormat="1" ht="18" customHeight="1">
      <c r="A750" s="121">
        <v>160</v>
      </c>
      <c r="B750" s="122" t="s">
        <v>2435</v>
      </c>
      <c r="C750" s="128" t="s">
        <v>2436</v>
      </c>
      <c r="D750" s="122"/>
      <c r="E750" s="122"/>
      <c r="F750" s="124"/>
      <c r="G750" s="124"/>
      <c r="H750" s="124"/>
      <c r="I750" s="124"/>
      <c r="J750" s="124"/>
      <c r="K750" s="125"/>
      <c r="L750" s="124"/>
      <c r="M750" s="124"/>
      <c r="N750" s="124"/>
      <c r="O750" s="124"/>
      <c r="P750" s="126"/>
    </row>
    <row r="751" spans="1:16" s="127" customFormat="1" ht="18" customHeight="1">
      <c r="A751" s="121"/>
      <c r="B751" s="122"/>
      <c r="C751" s="128" t="s">
        <v>2437</v>
      </c>
      <c r="D751" s="122" t="s">
        <v>135</v>
      </c>
      <c r="E751" s="124">
        <v>85.76</v>
      </c>
      <c r="F751" s="124"/>
      <c r="G751" s="124"/>
      <c r="H751" s="124"/>
      <c r="I751" s="124"/>
      <c r="J751" s="124"/>
      <c r="K751" s="125"/>
      <c r="L751" s="124"/>
      <c r="M751" s="124"/>
      <c r="N751" s="124"/>
      <c r="O751" s="124"/>
      <c r="P751" s="126"/>
    </row>
    <row r="752" spans="1:16" s="127" customFormat="1" ht="18" customHeight="1">
      <c r="A752" s="137"/>
      <c r="B752" s="138"/>
      <c r="C752" s="139" t="s">
        <v>2438</v>
      </c>
      <c r="D752" s="138" t="s">
        <v>127</v>
      </c>
      <c r="E752" s="140">
        <v>90.05</v>
      </c>
      <c r="F752" s="140"/>
      <c r="G752" s="140"/>
      <c r="H752" s="140"/>
      <c r="I752" s="140"/>
      <c r="J752" s="140"/>
      <c r="K752" s="141"/>
      <c r="L752" s="140"/>
      <c r="M752" s="140"/>
      <c r="N752" s="140"/>
      <c r="O752" s="140"/>
      <c r="P752" s="142"/>
    </row>
    <row r="753" spans="1:16" s="127" customFormat="1" ht="18" customHeight="1">
      <c r="A753" s="121"/>
      <c r="B753" s="122"/>
      <c r="C753" s="128" t="s">
        <v>153</v>
      </c>
      <c r="D753" s="122" t="s">
        <v>154</v>
      </c>
      <c r="E753" s="122">
        <v>17.2</v>
      </c>
      <c r="F753" s="124"/>
      <c r="G753" s="124"/>
      <c r="H753" s="124"/>
      <c r="I753" s="124"/>
      <c r="J753" s="124"/>
      <c r="K753" s="125"/>
      <c r="L753" s="124"/>
      <c r="M753" s="124"/>
      <c r="N753" s="124"/>
      <c r="O753" s="124"/>
      <c r="P753" s="126"/>
    </row>
    <row r="754" spans="1:16" s="127" customFormat="1" ht="18" customHeight="1">
      <c r="A754" s="121">
        <v>161</v>
      </c>
      <c r="B754" s="122" t="s">
        <v>2400</v>
      </c>
      <c r="C754" s="128" t="s">
        <v>2439</v>
      </c>
      <c r="D754" s="122" t="s">
        <v>159</v>
      </c>
      <c r="E754" s="143">
        <v>1072</v>
      </c>
      <c r="F754" s="124"/>
      <c r="G754" s="124"/>
      <c r="H754" s="124"/>
      <c r="I754" s="124"/>
      <c r="J754" s="124"/>
      <c r="K754" s="125"/>
      <c r="L754" s="124"/>
      <c r="M754" s="124"/>
      <c r="N754" s="124"/>
      <c r="O754" s="124"/>
      <c r="P754" s="126"/>
    </row>
    <row r="755" spans="1:16" s="127" customFormat="1" ht="18" customHeight="1">
      <c r="A755" s="121"/>
      <c r="B755" s="122"/>
      <c r="C755" s="128" t="s">
        <v>219</v>
      </c>
      <c r="D755" s="122" t="s">
        <v>127</v>
      </c>
      <c r="E755" s="122">
        <v>1286.4</v>
      </c>
      <c r="F755" s="124"/>
      <c r="G755" s="124"/>
      <c r="H755" s="124"/>
      <c r="I755" s="160"/>
      <c r="J755" s="124"/>
      <c r="K755" s="125"/>
      <c r="L755" s="124"/>
      <c r="M755" s="124"/>
      <c r="N755" s="124"/>
      <c r="O755" s="124"/>
      <c r="P755" s="126"/>
    </row>
    <row r="756" spans="1:16" s="127" customFormat="1" ht="18" customHeight="1">
      <c r="A756" s="121">
        <v>162</v>
      </c>
      <c r="B756" s="122" t="s">
        <v>232</v>
      </c>
      <c r="C756" s="176" t="s">
        <v>19</v>
      </c>
      <c r="D756" s="122"/>
      <c r="E756" s="122"/>
      <c r="F756" s="124"/>
      <c r="G756" s="124"/>
      <c r="H756" s="124"/>
      <c r="I756" s="124"/>
      <c r="J756" s="124"/>
      <c r="K756" s="125"/>
      <c r="L756" s="124"/>
      <c r="M756" s="124"/>
      <c r="N756" s="124"/>
      <c r="O756" s="124"/>
      <c r="P756" s="126"/>
    </row>
    <row r="757" spans="1:16" s="127" customFormat="1" ht="18" customHeight="1">
      <c r="A757" s="121"/>
      <c r="B757" s="122"/>
      <c r="C757" s="128" t="s">
        <v>20</v>
      </c>
      <c r="D757" s="122" t="s">
        <v>159</v>
      </c>
      <c r="E757" s="143">
        <v>1072</v>
      </c>
      <c r="F757" s="124"/>
      <c r="G757" s="124"/>
      <c r="H757" s="124"/>
      <c r="I757" s="160"/>
      <c r="J757" s="124"/>
      <c r="K757" s="125"/>
      <c r="L757" s="124"/>
      <c r="M757" s="124"/>
      <c r="N757" s="124"/>
      <c r="O757" s="124"/>
      <c r="P757" s="126"/>
    </row>
    <row r="758" spans="1:16" s="127" customFormat="1" ht="18" customHeight="1">
      <c r="A758" s="121">
        <v>163</v>
      </c>
      <c r="B758" s="122" t="s">
        <v>2400</v>
      </c>
      <c r="C758" s="128" t="s">
        <v>2468</v>
      </c>
      <c r="D758" s="122" t="s">
        <v>159</v>
      </c>
      <c r="E758" s="143">
        <v>1072</v>
      </c>
      <c r="F758" s="124"/>
      <c r="G758" s="124"/>
      <c r="H758" s="124"/>
      <c r="I758" s="124"/>
      <c r="J758" s="124"/>
      <c r="K758" s="125"/>
      <c r="L758" s="124"/>
      <c r="M758" s="124"/>
      <c r="N758" s="124"/>
      <c r="O758" s="124"/>
      <c r="P758" s="126"/>
    </row>
    <row r="759" spans="1:16" s="127" customFormat="1" ht="18" customHeight="1">
      <c r="A759" s="121"/>
      <c r="B759" s="122"/>
      <c r="C759" s="128" t="s">
        <v>2469</v>
      </c>
      <c r="D759" s="122" t="s">
        <v>127</v>
      </c>
      <c r="E759" s="122">
        <v>1286.4</v>
      </c>
      <c r="F759" s="124"/>
      <c r="G759" s="124"/>
      <c r="H759" s="124"/>
      <c r="I759" s="160"/>
      <c r="J759" s="124"/>
      <c r="K759" s="125"/>
      <c r="L759" s="124"/>
      <c r="M759" s="124"/>
      <c r="N759" s="124"/>
      <c r="O759" s="124"/>
      <c r="P759" s="126"/>
    </row>
    <row r="760" spans="1:16" s="127" customFormat="1" ht="18" customHeight="1">
      <c r="A760" s="121">
        <v>164</v>
      </c>
      <c r="B760" s="122" t="s">
        <v>2440</v>
      </c>
      <c r="C760" s="128" t="s">
        <v>2441</v>
      </c>
      <c r="D760" s="122"/>
      <c r="E760" s="122"/>
      <c r="F760" s="124"/>
      <c r="G760" s="124"/>
      <c r="H760" s="124"/>
      <c r="I760" s="124"/>
      <c r="J760" s="124"/>
      <c r="K760" s="125"/>
      <c r="L760" s="124"/>
      <c r="M760" s="124"/>
      <c r="N760" s="124"/>
      <c r="O760" s="124"/>
      <c r="P760" s="126"/>
    </row>
    <row r="761" spans="1:16" s="127" customFormat="1" ht="18" customHeight="1">
      <c r="A761" s="121"/>
      <c r="B761" s="122"/>
      <c r="C761" s="128" t="s">
        <v>2437</v>
      </c>
      <c r="D761" s="122" t="s">
        <v>159</v>
      </c>
      <c r="E761" s="143">
        <v>1072</v>
      </c>
      <c r="F761" s="124"/>
      <c r="G761" s="124"/>
      <c r="H761" s="124"/>
      <c r="I761" s="124"/>
      <c r="J761" s="124"/>
      <c r="K761" s="125"/>
      <c r="L761" s="124"/>
      <c r="M761" s="124"/>
      <c r="N761" s="124"/>
      <c r="O761" s="124"/>
      <c r="P761" s="126"/>
    </row>
    <row r="762" spans="1:16" s="127" customFormat="1" ht="18" customHeight="1">
      <c r="A762" s="121"/>
      <c r="B762" s="122"/>
      <c r="C762" s="128" t="s">
        <v>189</v>
      </c>
      <c r="D762" s="122" t="s">
        <v>135</v>
      </c>
      <c r="E762" s="122">
        <v>90.05</v>
      </c>
      <c r="F762" s="124"/>
      <c r="G762" s="124"/>
      <c r="H762" s="124"/>
      <c r="I762" s="124"/>
      <c r="J762" s="124"/>
      <c r="K762" s="125"/>
      <c r="L762" s="124"/>
      <c r="M762" s="124"/>
      <c r="N762" s="124"/>
      <c r="O762" s="124"/>
      <c r="P762" s="126"/>
    </row>
    <row r="763" spans="1:16" s="127" customFormat="1" ht="18" customHeight="1">
      <c r="A763" s="121"/>
      <c r="B763" s="122"/>
      <c r="C763" s="128" t="s">
        <v>153</v>
      </c>
      <c r="D763" s="122" t="s">
        <v>154</v>
      </c>
      <c r="E763" s="122">
        <v>17.2</v>
      </c>
      <c r="F763" s="124"/>
      <c r="G763" s="124"/>
      <c r="H763" s="124"/>
      <c r="I763" s="124"/>
      <c r="J763" s="124"/>
      <c r="K763" s="125"/>
      <c r="L763" s="124"/>
      <c r="M763" s="124"/>
      <c r="N763" s="124"/>
      <c r="O763" s="124"/>
      <c r="P763" s="126"/>
    </row>
    <row r="764" spans="1:16" s="127" customFormat="1" ht="18" customHeight="1">
      <c r="A764" s="121">
        <v>165</v>
      </c>
      <c r="B764" s="122" t="s">
        <v>190</v>
      </c>
      <c r="C764" s="128" t="s">
        <v>786</v>
      </c>
      <c r="D764" s="122" t="s">
        <v>159</v>
      </c>
      <c r="E764" s="143">
        <v>1072</v>
      </c>
      <c r="F764" s="124"/>
      <c r="G764" s="124"/>
      <c r="H764" s="124"/>
      <c r="I764" s="124"/>
      <c r="J764" s="124"/>
      <c r="K764" s="125"/>
      <c r="L764" s="124"/>
      <c r="M764" s="124"/>
      <c r="N764" s="124"/>
      <c r="O764" s="124"/>
      <c r="P764" s="126"/>
    </row>
    <row r="765" spans="1:16" s="127" customFormat="1" ht="18" customHeight="1">
      <c r="A765" s="121"/>
      <c r="B765" s="122"/>
      <c r="C765" s="128" t="s">
        <v>2444</v>
      </c>
      <c r="D765" s="122" t="s">
        <v>159</v>
      </c>
      <c r="E765" s="143">
        <v>1180</v>
      </c>
      <c r="F765" s="124"/>
      <c r="G765" s="124"/>
      <c r="H765" s="124"/>
      <c r="I765" s="124"/>
      <c r="J765" s="124"/>
      <c r="K765" s="125"/>
      <c r="L765" s="124"/>
      <c r="M765" s="124"/>
      <c r="N765" s="124"/>
      <c r="O765" s="124"/>
      <c r="P765" s="126"/>
    </row>
    <row r="766" spans="1:16" s="163" customFormat="1" ht="18" customHeight="1">
      <c r="A766" s="157">
        <v>166</v>
      </c>
      <c r="B766" s="158" t="s">
        <v>787</v>
      </c>
      <c r="C766" s="176" t="s">
        <v>788</v>
      </c>
      <c r="D766" s="158"/>
      <c r="E766" s="158"/>
      <c r="F766" s="160"/>
      <c r="G766" s="160"/>
      <c r="H766" s="160"/>
      <c r="I766" s="160"/>
      <c r="J766" s="160"/>
      <c r="K766" s="161"/>
      <c r="L766" s="160"/>
      <c r="M766" s="160"/>
      <c r="N766" s="160"/>
      <c r="O766" s="160"/>
      <c r="P766" s="162"/>
    </row>
    <row r="767" spans="1:16" s="127" customFormat="1" ht="18" customHeight="1">
      <c r="A767" s="121"/>
      <c r="B767" s="122"/>
      <c r="C767" s="128" t="s">
        <v>789</v>
      </c>
      <c r="D767" s="122" t="s">
        <v>159</v>
      </c>
      <c r="E767" s="143">
        <v>1072</v>
      </c>
      <c r="F767" s="124"/>
      <c r="G767" s="124"/>
      <c r="H767" s="124"/>
      <c r="I767" s="124"/>
      <c r="J767" s="124"/>
      <c r="K767" s="125"/>
      <c r="L767" s="124"/>
      <c r="M767" s="124"/>
      <c r="N767" s="124"/>
      <c r="O767" s="124"/>
      <c r="P767" s="126"/>
    </row>
    <row r="768" spans="1:16" s="127" customFormat="1" ht="18" customHeight="1">
      <c r="A768" s="121"/>
      <c r="B768" s="122"/>
      <c r="C768" s="128" t="s">
        <v>2403</v>
      </c>
      <c r="D768" s="122" t="s">
        <v>135</v>
      </c>
      <c r="E768" s="122">
        <v>32.2</v>
      </c>
      <c r="F768" s="124"/>
      <c r="G768" s="124"/>
      <c r="H768" s="124"/>
      <c r="I768" s="124"/>
      <c r="J768" s="124"/>
      <c r="K768" s="125"/>
      <c r="L768" s="124"/>
      <c r="M768" s="124"/>
      <c r="N768" s="124"/>
      <c r="O768" s="124"/>
      <c r="P768" s="126"/>
    </row>
    <row r="769" spans="1:16" s="127" customFormat="1" ht="18" customHeight="1">
      <c r="A769" s="121">
        <v>167</v>
      </c>
      <c r="B769" s="122" t="s">
        <v>785</v>
      </c>
      <c r="C769" s="128" t="s">
        <v>790</v>
      </c>
      <c r="D769" s="122" t="s">
        <v>159</v>
      </c>
      <c r="E769" s="143">
        <v>1072</v>
      </c>
      <c r="F769" s="124"/>
      <c r="G769" s="124"/>
      <c r="H769" s="124"/>
      <c r="I769" s="124"/>
      <c r="J769" s="124"/>
      <c r="K769" s="125"/>
      <c r="L769" s="124"/>
      <c r="M769" s="124"/>
      <c r="N769" s="124"/>
      <c r="O769" s="124"/>
      <c r="P769" s="126"/>
    </row>
    <row r="770" spans="1:16" s="127" customFormat="1" ht="18" customHeight="1">
      <c r="A770" s="121"/>
      <c r="B770" s="122"/>
      <c r="C770" s="128" t="s">
        <v>791</v>
      </c>
      <c r="D770" s="122" t="s">
        <v>177</v>
      </c>
      <c r="E770" s="143">
        <v>8040</v>
      </c>
      <c r="F770" s="124"/>
      <c r="G770" s="124"/>
      <c r="H770" s="124"/>
      <c r="I770" s="160"/>
      <c r="J770" s="124"/>
      <c r="K770" s="125"/>
      <c r="L770" s="124"/>
      <c r="M770" s="124"/>
      <c r="N770" s="124"/>
      <c r="O770" s="124"/>
      <c r="P770" s="126"/>
    </row>
    <row r="771" spans="1:16" s="127" customFormat="1" ht="18" customHeight="1">
      <c r="A771" s="121"/>
      <c r="B771" s="122"/>
      <c r="C771" s="128" t="s">
        <v>29</v>
      </c>
      <c r="D771" s="122" t="s">
        <v>30</v>
      </c>
      <c r="E771" s="143">
        <v>214.4</v>
      </c>
      <c r="F771" s="124"/>
      <c r="G771" s="124"/>
      <c r="H771" s="124"/>
      <c r="I771" s="124"/>
      <c r="J771" s="124"/>
      <c r="K771" s="125"/>
      <c r="L771" s="124"/>
      <c r="M771" s="124"/>
      <c r="N771" s="124"/>
      <c r="O771" s="124"/>
      <c r="P771" s="126"/>
    </row>
    <row r="772" spans="1:16" s="127" customFormat="1" ht="18" customHeight="1">
      <c r="A772" s="121">
        <v>168</v>
      </c>
      <c r="B772" s="122" t="s">
        <v>792</v>
      </c>
      <c r="C772" s="128" t="s">
        <v>793</v>
      </c>
      <c r="D772" s="122" t="s">
        <v>159</v>
      </c>
      <c r="E772" s="143">
        <v>1072</v>
      </c>
      <c r="F772" s="124"/>
      <c r="G772" s="124"/>
      <c r="H772" s="124"/>
      <c r="I772" s="124"/>
      <c r="J772" s="124"/>
      <c r="K772" s="125"/>
      <c r="L772" s="124"/>
      <c r="M772" s="124"/>
      <c r="N772" s="124"/>
      <c r="O772" s="124"/>
      <c r="P772" s="126"/>
    </row>
    <row r="773" spans="1:16" s="127" customFormat="1" ht="18" customHeight="1">
      <c r="A773" s="121"/>
      <c r="B773" s="122"/>
      <c r="C773" s="128" t="s">
        <v>32</v>
      </c>
      <c r="D773" s="122" t="s">
        <v>127</v>
      </c>
      <c r="E773" s="122">
        <v>44.9</v>
      </c>
      <c r="F773" s="124"/>
      <c r="G773" s="124"/>
      <c r="H773" s="124"/>
      <c r="I773" s="160"/>
      <c r="J773" s="124"/>
      <c r="K773" s="125"/>
      <c r="L773" s="124"/>
      <c r="M773" s="124"/>
      <c r="N773" s="124"/>
      <c r="O773" s="124"/>
      <c r="P773" s="126"/>
    </row>
    <row r="774" spans="1:16" s="127" customFormat="1" ht="18" customHeight="1">
      <c r="A774" s="121"/>
      <c r="B774" s="122"/>
      <c r="C774" s="128" t="s">
        <v>794</v>
      </c>
      <c r="D774" s="122" t="s">
        <v>177</v>
      </c>
      <c r="E774" s="122">
        <v>24.5</v>
      </c>
      <c r="F774" s="124"/>
      <c r="G774" s="124"/>
      <c r="H774" s="124"/>
      <c r="I774" s="160"/>
      <c r="J774" s="124"/>
      <c r="K774" s="125"/>
      <c r="L774" s="124"/>
      <c r="M774" s="124"/>
      <c r="N774" s="124"/>
      <c r="O774" s="124"/>
      <c r="P774" s="126"/>
    </row>
    <row r="775" spans="1:16" s="127" customFormat="1" ht="18" customHeight="1">
      <c r="A775" s="121"/>
      <c r="B775" s="122"/>
      <c r="C775" s="128" t="s">
        <v>33</v>
      </c>
      <c r="D775" s="122" t="s">
        <v>159</v>
      </c>
      <c r="E775" s="122">
        <v>1134.3</v>
      </c>
      <c r="F775" s="124"/>
      <c r="G775" s="124"/>
      <c r="H775" s="124"/>
      <c r="I775" s="160"/>
      <c r="J775" s="124"/>
      <c r="K775" s="125"/>
      <c r="L775" s="124"/>
      <c r="M775" s="124"/>
      <c r="N775" s="124"/>
      <c r="O775" s="124"/>
      <c r="P775" s="126"/>
    </row>
    <row r="776" spans="1:16" s="127" customFormat="1" ht="18" customHeight="1">
      <c r="A776" s="121"/>
      <c r="B776" s="122"/>
      <c r="C776" s="128" t="s">
        <v>181</v>
      </c>
      <c r="D776" s="122" t="s">
        <v>177</v>
      </c>
      <c r="E776" s="122">
        <v>412.5</v>
      </c>
      <c r="F776" s="124"/>
      <c r="G776" s="124"/>
      <c r="H776" s="124"/>
      <c r="I776" s="124"/>
      <c r="J776" s="124"/>
      <c r="K776" s="125"/>
      <c r="L776" s="124"/>
      <c r="M776" s="124"/>
      <c r="N776" s="124"/>
      <c r="O776" s="124"/>
      <c r="P776" s="126"/>
    </row>
    <row r="777" spans="1:16" s="127" customFormat="1" ht="18" customHeight="1">
      <c r="A777" s="121"/>
      <c r="B777" s="122"/>
      <c r="C777" s="138" t="s">
        <v>34</v>
      </c>
      <c r="D777" s="122"/>
      <c r="E777" s="143"/>
      <c r="F777" s="124"/>
      <c r="G777" s="124"/>
      <c r="H777" s="124"/>
      <c r="I777" s="124"/>
      <c r="J777" s="124"/>
      <c r="K777" s="125"/>
      <c r="L777" s="124"/>
      <c r="M777" s="124"/>
      <c r="N777" s="124"/>
      <c r="O777" s="124"/>
      <c r="P777" s="126"/>
    </row>
    <row r="778" spans="1:16" s="127" customFormat="1" ht="18" customHeight="1">
      <c r="A778" s="121">
        <v>169</v>
      </c>
      <c r="B778" s="122" t="s">
        <v>821</v>
      </c>
      <c r="C778" s="128" t="s">
        <v>35</v>
      </c>
      <c r="D778" s="122" t="s">
        <v>159</v>
      </c>
      <c r="E778" s="143">
        <v>74.4</v>
      </c>
      <c r="F778" s="124"/>
      <c r="G778" s="124"/>
      <c r="H778" s="124"/>
      <c r="I778" s="124"/>
      <c r="J778" s="124"/>
      <c r="K778" s="125"/>
      <c r="L778" s="124"/>
      <c r="M778" s="124"/>
      <c r="N778" s="124"/>
      <c r="O778" s="124"/>
      <c r="P778" s="126"/>
    </row>
    <row r="779" spans="1:16" s="127" customFormat="1" ht="30" customHeight="1">
      <c r="A779" s="313"/>
      <c r="B779" s="311"/>
      <c r="C779" s="311" t="s">
        <v>36</v>
      </c>
      <c r="D779" s="315" t="s">
        <v>127</v>
      </c>
      <c r="E779" s="324">
        <v>11.2</v>
      </c>
      <c r="F779" s="314"/>
      <c r="G779" s="314"/>
      <c r="H779" s="314"/>
      <c r="I779" s="661"/>
      <c r="J779" s="316"/>
      <c r="K779" s="317"/>
      <c r="L779" s="316"/>
      <c r="M779" s="316"/>
      <c r="N779" s="316"/>
      <c r="O779" s="316"/>
      <c r="P779" s="318"/>
    </row>
    <row r="780" spans="1:16" s="127" customFormat="1" ht="18" customHeight="1">
      <c r="A780" s="121">
        <v>170</v>
      </c>
      <c r="B780" s="122" t="s">
        <v>811</v>
      </c>
      <c r="C780" s="128" t="s">
        <v>37</v>
      </c>
      <c r="D780" s="122" t="s">
        <v>159</v>
      </c>
      <c r="E780" s="143">
        <v>74.4</v>
      </c>
      <c r="F780" s="124"/>
      <c r="G780" s="124"/>
      <c r="H780" s="124"/>
      <c r="I780" s="124"/>
      <c r="J780" s="124"/>
      <c r="K780" s="125"/>
      <c r="L780" s="124"/>
      <c r="M780" s="124"/>
      <c r="N780" s="124"/>
      <c r="O780" s="124"/>
      <c r="P780" s="126"/>
    </row>
    <row r="781" spans="1:16" s="127" customFormat="1" ht="18" customHeight="1">
      <c r="A781" s="121"/>
      <c r="B781" s="122"/>
      <c r="C781" s="128" t="s">
        <v>39</v>
      </c>
      <c r="D781" s="122" t="s">
        <v>135</v>
      </c>
      <c r="E781" s="122">
        <v>1.25</v>
      </c>
      <c r="F781" s="124"/>
      <c r="G781" s="124"/>
      <c r="H781" s="124"/>
      <c r="I781" s="124"/>
      <c r="J781" s="124"/>
      <c r="K781" s="125"/>
      <c r="L781" s="124"/>
      <c r="M781" s="124"/>
      <c r="N781" s="124"/>
      <c r="O781" s="124"/>
      <c r="P781" s="126"/>
    </row>
    <row r="782" spans="1:16" s="127" customFormat="1" ht="18" customHeight="1">
      <c r="A782" s="121">
        <v>171</v>
      </c>
      <c r="B782" s="122" t="s">
        <v>232</v>
      </c>
      <c r="C782" s="176" t="s">
        <v>2168</v>
      </c>
      <c r="D782" s="122"/>
      <c r="E782" s="122"/>
      <c r="F782" s="124"/>
      <c r="G782" s="124"/>
      <c r="H782" s="124"/>
      <c r="I782" s="124"/>
      <c r="J782" s="124"/>
      <c r="K782" s="125"/>
      <c r="L782" s="124"/>
      <c r="M782" s="124"/>
      <c r="N782" s="124"/>
      <c r="O782" s="124"/>
      <c r="P782" s="126"/>
    </row>
    <row r="783" spans="1:16" s="127" customFormat="1" ht="18" customHeight="1">
      <c r="A783" s="137"/>
      <c r="B783" s="138"/>
      <c r="C783" s="139" t="s">
        <v>38</v>
      </c>
      <c r="D783" s="138" t="s">
        <v>159</v>
      </c>
      <c r="E783" s="153">
        <v>74.4</v>
      </c>
      <c r="F783" s="140"/>
      <c r="G783" s="140"/>
      <c r="H783" s="140"/>
      <c r="I783" s="321"/>
      <c r="J783" s="140"/>
      <c r="K783" s="141"/>
      <c r="L783" s="140"/>
      <c r="M783" s="140"/>
      <c r="N783" s="140"/>
      <c r="O783" s="140"/>
      <c r="P783" s="142"/>
    </row>
    <row r="784" spans="1:16" s="127" customFormat="1" ht="18" customHeight="1">
      <c r="A784" s="121">
        <v>172</v>
      </c>
      <c r="B784" s="122" t="s">
        <v>821</v>
      </c>
      <c r="C784" s="128" t="s">
        <v>822</v>
      </c>
      <c r="D784" s="122" t="s">
        <v>159</v>
      </c>
      <c r="E784" s="143">
        <v>74.4</v>
      </c>
      <c r="F784" s="124"/>
      <c r="G784" s="124"/>
      <c r="H784" s="124"/>
      <c r="I784" s="124"/>
      <c r="J784" s="124"/>
      <c r="K784" s="125"/>
      <c r="L784" s="124"/>
      <c r="M784" s="124"/>
      <c r="N784" s="124"/>
      <c r="O784" s="124"/>
      <c r="P784" s="126"/>
    </row>
    <row r="785" spans="1:16" s="127" customFormat="1" ht="30" customHeight="1">
      <c r="A785" s="121"/>
      <c r="B785" s="122"/>
      <c r="C785" s="311" t="s">
        <v>36</v>
      </c>
      <c r="D785" s="122" t="s">
        <v>127</v>
      </c>
      <c r="E785" s="143">
        <v>12.3</v>
      </c>
      <c r="F785" s="314"/>
      <c r="G785" s="314"/>
      <c r="H785" s="314"/>
      <c r="I785" s="160"/>
      <c r="J785" s="316"/>
      <c r="K785" s="125"/>
      <c r="L785" s="124"/>
      <c r="M785" s="124"/>
      <c r="N785" s="124"/>
      <c r="O785" s="124"/>
      <c r="P785" s="126"/>
    </row>
    <row r="786" spans="1:16" s="127" customFormat="1" ht="18" customHeight="1">
      <c r="A786" s="121">
        <v>173</v>
      </c>
      <c r="B786" s="122" t="s">
        <v>817</v>
      </c>
      <c r="C786" s="128" t="s">
        <v>40</v>
      </c>
      <c r="D786" s="122" t="s">
        <v>159</v>
      </c>
      <c r="E786" s="122">
        <v>74.4</v>
      </c>
      <c r="F786" s="124"/>
      <c r="G786" s="124"/>
      <c r="H786" s="124"/>
      <c r="I786" s="124"/>
      <c r="J786" s="124"/>
      <c r="K786" s="125"/>
      <c r="L786" s="124"/>
      <c r="M786" s="124"/>
      <c r="N786" s="124"/>
      <c r="O786" s="124"/>
      <c r="P786" s="126"/>
    </row>
    <row r="787" spans="1:16" s="127" customFormat="1" ht="18" customHeight="1">
      <c r="A787" s="121"/>
      <c r="B787" s="122"/>
      <c r="C787" s="128" t="s">
        <v>823</v>
      </c>
      <c r="D787" s="122" t="s">
        <v>135</v>
      </c>
      <c r="E787" s="122">
        <v>1.5</v>
      </c>
      <c r="F787" s="124"/>
      <c r="G787" s="124"/>
      <c r="H787" s="124"/>
      <c r="I787" s="124"/>
      <c r="J787" s="124"/>
      <c r="K787" s="125"/>
      <c r="L787" s="124"/>
      <c r="M787" s="124"/>
      <c r="N787" s="124"/>
      <c r="O787" s="124"/>
      <c r="P787" s="126"/>
    </row>
    <row r="788" spans="1:16" s="127" customFormat="1" ht="18" customHeight="1">
      <c r="A788" s="121"/>
      <c r="B788" s="122"/>
      <c r="C788" s="128" t="s">
        <v>819</v>
      </c>
      <c r="D788" s="122" t="s">
        <v>177</v>
      </c>
      <c r="E788" s="122">
        <v>6.7</v>
      </c>
      <c r="F788" s="124"/>
      <c r="G788" s="124"/>
      <c r="H788" s="124"/>
      <c r="I788" s="124"/>
      <c r="J788" s="124"/>
      <c r="K788" s="125"/>
      <c r="L788" s="124"/>
      <c r="M788" s="124"/>
      <c r="N788" s="124"/>
      <c r="O788" s="124"/>
      <c r="P788" s="126"/>
    </row>
    <row r="789" spans="1:16" s="127" customFormat="1" ht="18" customHeight="1">
      <c r="A789" s="121">
        <v>174</v>
      </c>
      <c r="B789" s="122" t="s">
        <v>812</v>
      </c>
      <c r="C789" s="128" t="s">
        <v>820</v>
      </c>
      <c r="D789" s="122" t="s">
        <v>159</v>
      </c>
      <c r="E789" s="122">
        <v>140.8</v>
      </c>
      <c r="F789" s="124"/>
      <c r="G789" s="124"/>
      <c r="H789" s="124"/>
      <c r="I789" s="124"/>
      <c r="J789" s="124"/>
      <c r="K789" s="125"/>
      <c r="L789" s="124"/>
      <c r="M789" s="124"/>
      <c r="N789" s="124"/>
      <c r="O789" s="124"/>
      <c r="P789" s="126"/>
    </row>
    <row r="790" spans="1:16" s="127" customFormat="1" ht="18" customHeight="1">
      <c r="A790" s="121"/>
      <c r="B790" s="122"/>
      <c r="C790" s="128" t="s">
        <v>814</v>
      </c>
      <c r="D790" s="122" t="s">
        <v>177</v>
      </c>
      <c r="E790" s="143">
        <v>42.2</v>
      </c>
      <c r="F790" s="124"/>
      <c r="G790" s="124"/>
      <c r="H790" s="124"/>
      <c r="I790" s="124"/>
      <c r="J790" s="124"/>
      <c r="K790" s="125"/>
      <c r="L790" s="124"/>
      <c r="M790" s="124"/>
      <c r="N790" s="124"/>
      <c r="O790" s="124"/>
      <c r="P790" s="126"/>
    </row>
    <row r="791" spans="1:16" s="127" customFormat="1" ht="18" customHeight="1">
      <c r="A791" s="121">
        <v>175</v>
      </c>
      <c r="B791" s="122" t="s">
        <v>824</v>
      </c>
      <c r="C791" s="128" t="s">
        <v>825</v>
      </c>
      <c r="D791" s="122" t="s">
        <v>159</v>
      </c>
      <c r="E791" s="122">
        <v>74.4</v>
      </c>
      <c r="F791" s="124"/>
      <c r="G791" s="124"/>
      <c r="H791" s="124"/>
      <c r="I791" s="124"/>
      <c r="J791" s="124"/>
      <c r="K791" s="125"/>
      <c r="L791" s="124"/>
      <c r="M791" s="124"/>
      <c r="N791" s="124"/>
      <c r="O791" s="124"/>
      <c r="P791" s="126"/>
    </row>
    <row r="792" spans="1:16" s="127" customFormat="1" ht="18" customHeight="1">
      <c r="A792" s="121"/>
      <c r="B792" s="122"/>
      <c r="C792" s="128" t="s">
        <v>41</v>
      </c>
      <c r="D792" s="122" t="s">
        <v>127</v>
      </c>
      <c r="E792" s="122">
        <v>81.8</v>
      </c>
      <c r="F792" s="124"/>
      <c r="G792" s="124"/>
      <c r="H792" s="124"/>
      <c r="I792" s="160"/>
      <c r="J792" s="124"/>
      <c r="K792" s="125"/>
      <c r="L792" s="124"/>
      <c r="M792" s="124"/>
      <c r="N792" s="124"/>
      <c r="O792" s="124"/>
      <c r="P792" s="126"/>
    </row>
    <row r="793" spans="1:16" s="127" customFormat="1" ht="18" customHeight="1">
      <c r="A793" s="121"/>
      <c r="B793" s="122"/>
      <c r="C793" s="128" t="s">
        <v>2416</v>
      </c>
      <c r="D793" s="122" t="s">
        <v>143</v>
      </c>
      <c r="E793" s="122">
        <v>893</v>
      </c>
      <c r="F793" s="124"/>
      <c r="G793" s="124"/>
      <c r="H793" s="124"/>
      <c r="I793" s="124"/>
      <c r="J793" s="124"/>
      <c r="K793" s="125"/>
      <c r="L793" s="124"/>
      <c r="M793" s="124"/>
      <c r="N793" s="124"/>
      <c r="O793" s="124"/>
      <c r="P793" s="126"/>
    </row>
    <row r="794" spans="1:16" s="127" customFormat="1" ht="18" customHeight="1">
      <c r="A794" s="121">
        <v>176</v>
      </c>
      <c r="B794" s="122" t="s">
        <v>785</v>
      </c>
      <c r="C794" s="128" t="s">
        <v>826</v>
      </c>
      <c r="D794" s="122" t="s">
        <v>159</v>
      </c>
      <c r="E794" s="122">
        <v>74.4</v>
      </c>
      <c r="F794" s="124"/>
      <c r="G794" s="124"/>
      <c r="H794" s="124"/>
      <c r="I794" s="124"/>
      <c r="J794" s="124"/>
      <c r="K794" s="125"/>
      <c r="L794" s="124"/>
      <c r="M794" s="124"/>
      <c r="N794" s="124"/>
      <c r="O794" s="124"/>
      <c r="P794" s="126"/>
    </row>
    <row r="795" spans="1:16" s="127" customFormat="1" ht="18" customHeight="1">
      <c r="A795" s="121"/>
      <c r="B795" s="122"/>
      <c r="C795" s="128" t="s">
        <v>791</v>
      </c>
      <c r="D795" s="122" t="s">
        <v>177</v>
      </c>
      <c r="E795" s="143">
        <v>558</v>
      </c>
      <c r="F795" s="124"/>
      <c r="G795" s="124"/>
      <c r="H795" s="124"/>
      <c r="I795" s="160"/>
      <c r="J795" s="124"/>
      <c r="K795" s="125"/>
      <c r="L795" s="124"/>
      <c r="M795" s="124"/>
      <c r="N795" s="124"/>
      <c r="O795" s="124"/>
      <c r="P795" s="126"/>
    </row>
    <row r="796" spans="1:16" s="127" customFormat="1" ht="18" customHeight="1">
      <c r="A796" s="121"/>
      <c r="B796" s="122"/>
      <c r="C796" s="128" t="s">
        <v>29</v>
      </c>
      <c r="D796" s="122" t="s">
        <v>30</v>
      </c>
      <c r="E796" s="143">
        <v>14.9</v>
      </c>
      <c r="F796" s="124"/>
      <c r="G796" s="124"/>
      <c r="H796" s="124"/>
      <c r="I796" s="124"/>
      <c r="J796" s="124"/>
      <c r="K796" s="125"/>
      <c r="L796" s="124"/>
      <c r="M796" s="124"/>
      <c r="N796" s="124"/>
      <c r="O796" s="124"/>
      <c r="P796" s="126"/>
    </row>
    <row r="797" spans="1:16" s="127" customFormat="1" ht="18" customHeight="1">
      <c r="A797" s="121">
        <v>177</v>
      </c>
      <c r="B797" s="122" t="s">
        <v>792</v>
      </c>
      <c r="C797" s="128" t="s">
        <v>793</v>
      </c>
      <c r="D797" s="122" t="s">
        <v>159</v>
      </c>
      <c r="E797" s="143">
        <v>74.4</v>
      </c>
      <c r="F797" s="124"/>
      <c r="G797" s="124"/>
      <c r="H797" s="124"/>
      <c r="I797" s="124"/>
      <c r="J797" s="124"/>
      <c r="K797" s="125"/>
      <c r="L797" s="124"/>
      <c r="M797" s="124"/>
      <c r="N797" s="124"/>
      <c r="O797" s="124"/>
      <c r="P797" s="126"/>
    </row>
    <row r="798" spans="1:16" s="127" customFormat="1" ht="18" customHeight="1">
      <c r="A798" s="121"/>
      <c r="B798" s="122"/>
      <c r="C798" s="128" t="s">
        <v>33</v>
      </c>
      <c r="D798" s="122" t="s">
        <v>159</v>
      </c>
      <c r="E798" s="122">
        <v>81.8</v>
      </c>
      <c r="F798" s="124"/>
      <c r="G798" s="124"/>
      <c r="H798" s="124"/>
      <c r="I798" s="160"/>
      <c r="J798" s="124"/>
      <c r="K798" s="125"/>
      <c r="L798" s="124"/>
      <c r="M798" s="124"/>
      <c r="N798" s="124"/>
      <c r="O798" s="124"/>
      <c r="P798" s="126"/>
    </row>
    <row r="799" spans="1:16" s="127" customFormat="1" ht="18" customHeight="1">
      <c r="A799" s="121"/>
      <c r="B799" s="122"/>
      <c r="C799" s="128" t="s">
        <v>181</v>
      </c>
      <c r="D799" s="122" t="s">
        <v>177</v>
      </c>
      <c r="E799" s="143">
        <v>30</v>
      </c>
      <c r="F799" s="124"/>
      <c r="G799" s="124"/>
      <c r="H799" s="124"/>
      <c r="I799" s="124"/>
      <c r="J799" s="124"/>
      <c r="K799" s="125"/>
      <c r="L799" s="124"/>
      <c r="M799" s="124"/>
      <c r="N799" s="124"/>
      <c r="O799" s="124"/>
      <c r="P799" s="126"/>
    </row>
    <row r="800" spans="1:16" s="127" customFormat="1" ht="18" customHeight="1">
      <c r="A800" s="121">
        <v>178</v>
      </c>
      <c r="B800" s="122" t="s">
        <v>827</v>
      </c>
      <c r="C800" s="128" t="s">
        <v>42</v>
      </c>
      <c r="D800" s="122" t="s">
        <v>988</v>
      </c>
      <c r="E800" s="122">
        <v>52.8</v>
      </c>
      <c r="F800" s="124"/>
      <c r="G800" s="124"/>
      <c r="H800" s="124"/>
      <c r="I800" s="160"/>
      <c r="J800" s="124"/>
      <c r="K800" s="125"/>
      <c r="L800" s="124"/>
      <c r="M800" s="124"/>
      <c r="N800" s="124"/>
      <c r="O800" s="124"/>
      <c r="P800" s="126"/>
    </row>
    <row r="801" spans="1:16" s="127" customFormat="1" ht="18" customHeight="1">
      <c r="A801" s="121"/>
      <c r="B801" s="122"/>
      <c r="C801" s="138" t="s">
        <v>795</v>
      </c>
      <c r="D801" s="122"/>
      <c r="E801" s="122"/>
      <c r="F801" s="124"/>
      <c r="G801" s="124"/>
      <c r="H801" s="124"/>
      <c r="I801" s="124"/>
      <c r="J801" s="124"/>
      <c r="K801" s="125"/>
      <c r="L801" s="124"/>
      <c r="M801" s="124"/>
      <c r="N801" s="124"/>
      <c r="O801" s="124"/>
      <c r="P801" s="126"/>
    </row>
    <row r="802" spans="1:16" s="127" customFormat="1" ht="18" customHeight="1">
      <c r="A802" s="121">
        <v>179</v>
      </c>
      <c r="B802" s="122" t="s">
        <v>787</v>
      </c>
      <c r="C802" s="128" t="s">
        <v>796</v>
      </c>
      <c r="D802" s="122"/>
      <c r="E802" s="122"/>
      <c r="F802" s="124"/>
      <c r="G802" s="124"/>
      <c r="H802" s="124"/>
      <c r="I802" s="124"/>
      <c r="J802" s="124"/>
      <c r="K802" s="125"/>
      <c r="L802" s="124"/>
      <c r="M802" s="124"/>
      <c r="N802" s="124"/>
      <c r="O802" s="124"/>
      <c r="P802" s="126"/>
    </row>
    <row r="803" spans="1:16" s="127" customFormat="1" ht="18" customHeight="1">
      <c r="A803" s="121"/>
      <c r="B803" s="122"/>
      <c r="C803" s="128" t="s">
        <v>797</v>
      </c>
      <c r="D803" s="122" t="s">
        <v>159</v>
      </c>
      <c r="E803" s="122">
        <v>43.9</v>
      </c>
      <c r="F803" s="124"/>
      <c r="G803" s="124"/>
      <c r="H803" s="124"/>
      <c r="I803" s="124"/>
      <c r="J803" s="124"/>
      <c r="K803" s="125"/>
      <c r="L803" s="124"/>
      <c r="M803" s="124"/>
      <c r="N803" s="124"/>
      <c r="O803" s="124"/>
      <c r="P803" s="126"/>
    </row>
    <row r="804" spans="1:16" s="127" customFormat="1" ht="18" customHeight="1">
      <c r="A804" s="121"/>
      <c r="B804" s="122"/>
      <c r="C804" s="128" t="s">
        <v>2403</v>
      </c>
      <c r="D804" s="122" t="s">
        <v>135</v>
      </c>
      <c r="E804" s="122">
        <v>1.32</v>
      </c>
      <c r="F804" s="124"/>
      <c r="G804" s="124"/>
      <c r="H804" s="124"/>
      <c r="I804" s="124"/>
      <c r="J804" s="124"/>
      <c r="K804" s="125"/>
      <c r="L804" s="124"/>
      <c r="M804" s="124"/>
      <c r="N804" s="124"/>
      <c r="O804" s="124"/>
      <c r="P804" s="126"/>
    </row>
    <row r="805" spans="1:16" s="127" customFormat="1" ht="18" customHeight="1">
      <c r="A805" s="121">
        <v>180</v>
      </c>
      <c r="B805" s="122" t="s">
        <v>2400</v>
      </c>
      <c r="C805" s="128" t="s">
        <v>2439</v>
      </c>
      <c r="D805" s="122" t="s">
        <v>159</v>
      </c>
      <c r="E805" s="122">
        <v>43.9</v>
      </c>
      <c r="F805" s="124"/>
      <c r="G805" s="124"/>
      <c r="H805" s="124"/>
      <c r="I805" s="124"/>
      <c r="J805" s="124"/>
      <c r="K805" s="125"/>
      <c r="L805" s="124"/>
      <c r="M805" s="124"/>
      <c r="N805" s="124"/>
      <c r="O805" s="124"/>
      <c r="P805" s="126"/>
    </row>
    <row r="806" spans="1:16" s="127" customFormat="1" ht="18" customHeight="1">
      <c r="A806" s="121"/>
      <c r="B806" s="122"/>
      <c r="C806" s="128" t="s">
        <v>18</v>
      </c>
      <c r="D806" s="122" t="s">
        <v>127</v>
      </c>
      <c r="E806" s="122">
        <v>48.3</v>
      </c>
      <c r="F806" s="124"/>
      <c r="G806" s="124"/>
      <c r="H806" s="124"/>
      <c r="I806" s="124"/>
      <c r="J806" s="124"/>
      <c r="K806" s="125"/>
      <c r="L806" s="124"/>
      <c r="M806" s="124"/>
      <c r="N806" s="124"/>
      <c r="O806" s="124"/>
      <c r="P806" s="126"/>
    </row>
    <row r="807" spans="1:16" s="127" customFormat="1" ht="18" customHeight="1">
      <c r="A807" s="121">
        <v>181</v>
      </c>
      <c r="B807" s="122" t="s">
        <v>232</v>
      </c>
      <c r="C807" s="176" t="s">
        <v>43</v>
      </c>
      <c r="D807" s="122"/>
      <c r="E807" s="122"/>
      <c r="F807" s="124"/>
      <c r="G807" s="124"/>
      <c r="H807" s="124"/>
      <c r="I807" s="124"/>
      <c r="J807" s="124"/>
      <c r="K807" s="125"/>
      <c r="L807" s="124"/>
      <c r="M807" s="124"/>
      <c r="N807" s="124"/>
      <c r="O807" s="124"/>
      <c r="P807" s="126"/>
    </row>
    <row r="808" spans="1:16" s="127" customFormat="1" ht="18" customHeight="1">
      <c r="A808" s="121"/>
      <c r="B808" s="122"/>
      <c r="C808" s="128" t="s">
        <v>44</v>
      </c>
      <c r="D808" s="122" t="s">
        <v>159</v>
      </c>
      <c r="E808" s="143">
        <v>43.9</v>
      </c>
      <c r="F808" s="124"/>
      <c r="G808" s="124"/>
      <c r="H808" s="124"/>
      <c r="I808" s="160"/>
      <c r="J808" s="124"/>
      <c r="K808" s="125"/>
      <c r="L808" s="124"/>
      <c r="M808" s="124"/>
      <c r="N808" s="124"/>
      <c r="O808" s="124"/>
      <c r="P808" s="126"/>
    </row>
    <row r="809" spans="1:16" s="127" customFormat="1" ht="18" customHeight="1">
      <c r="A809" s="121">
        <v>182</v>
      </c>
      <c r="B809" s="122" t="s">
        <v>2400</v>
      </c>
      <c r="C809" s="128" t="s">
        <v>2468</v>
      </c>
      <c r="D809" s="122" t="s">
        <v>159</v>
      </c>
      <c r="E809" s="143">
        <v>43.9</v>
      </c>
      <c r="F809" s="124"/>
      <c r="G809" s="124"/>
      <c r="H809" s="124"/>
      <c r="I809" s="124"/>
      <c r="J809" s="124"/>
      <c r="K809" s="125"/>
      <c r="L809" s="124"/>
      <c r="M809" s="124"/>
      <c r="N809" s="124"/>
      <c r="O809" s="124"/>
      <c r="P809" s="126"/>
    </row>
    <row r="810" spans="1:16" s="127" customFormat="1" ht="18" customHeight="1">
      <c r="A810" s="121"/>
      <c r="B810" s="122"/>
      <c r="C810" s="128" t="s">
        <v>2469</v>
      </c>
      <c r="D810" s="122" t="s">
        <v>127</v>
      </c>
      <c r="E810" s="122">
        <v>48.3</v>
      </c>
      <c r="F810" s="124"/>
      <c r="G810" s="124"/>
      <c r="H810" s="124"/>
      <c r="I810" s="160"/>
      <c r="J810" s="124"/>
      <c r="K810" s="125"/>
      <c r="L810" s="124"/>
      <c r="M810" s="124"/>
      <c r="N810" s="124"/>
      <c r="O810" s="124"/>
      <c r="P810" s="126"/>
    </row>
    <row r="811" spans="1:16" s="127" customFormat="1" ht="18" customHeight="1">
      <c r="A811" s="121">
        <v>183</v>
      </c>
      <c r="B811" s="122" t="s">
        <v>2440</v>
      </c>
      <c r="C811" s="128" t="s">
        <v>2441</v>
      </c>
      <c r="D811" s="122"/>
      <c r="E811" s="122"/>
      <c r="F811" s="124"/>
      <c r="G811" s="124"/>
      <c r="H811" s="124"/>
      <c r="I811" s="124"/>
      <c r="J811" s="124"/>
      <c r="K811" s="125"/>
      <c r="L811" s="124"/>
      <c r="M811" s="124"/>
      <c r="N811" s="124"/>
      <c r="O811" s="124"/>
      <c r="P811" s="126"/>
    </row>
    <row r="812" spans="1:16" s="127" customFormat="1" ht="18" customHeight="1">
      <c r="A812" s="121"/>
      <c r="B812" s="122"/>
      <c r="C812" s="128" t="s">
        <v>2442</v>
      </c>
      <c r="D812" s="122" t="s">
        <v>159</v>
      </c>
      <c r="E812" s="143">
        <v>43.9</v>
      </c>
      <c r="F812" s="124"/>
      <c r="G812" s="124"/>
      <c r="H812" s="124"/>
      <c r="I812" s="124"/>
      <c r="J812" s="124"/>
      <c r="K812" s="125"/>
      <c r="L812" s="124"/>
      <c r="M812" s="124"/>
      <c r="N812" s="124"/>
      <c r="O812" s="124"/>
      <c r="P812" s="126"/>
    </row>
    <row r="813" spans="1:16" s="127" customFormat="1" ht="18" customHeight="1">
      <c r="A813" s="121"/>
      <c r="B813" s="122"/>
      <c r="C813" s="128" t="s">
        <v>189</v>
      </c>
      <c r="D813" s="122" t="s">
        <v>135</v>
      </c>
      <c r="E813" s="122">
        <v>2.77</v>
      </c>
      <c r="F813" s="124"/>
      <c r="G813" s="124"/>
      <c r="H813" s="124"/>
      <c r="I813" s="124"/>
      <c r="J813" s="124"/>
      <c r="K813" s="125"/>
      <c r="L813" s="124"/>
      <c r="M813" s="124"/>
      <c r="N813" s="124"/>
      <c r="O813" s="124"/>
      <c r="P813" s="126"/>
    </row>
    <row r="814" spans="1:16" s="127" customFormat="1" ht="18" customHeight="1">
      <c r="A814" s="137"/>
      <c r="B814" s="138"/>
      <c r="C814" s="139" t="s">
        <v>153</v>
      </c>
      <c r="D814" s="138" t="s">
        <v>154</v>
      </c>
      <c r="E814" s="138">
        <v>0.6</v>
      </c>
      <c r="F814" s="140"/>
      <c r="G814" s="140"/>
      <c r="H814" s="140"/>
      <c r="I814" s="140"/>
      <c r="J814" s="140"/>
      <c r="K814" s="141"/>
      <c r="L814" s="140"/>
      <c r="M814" s="140"/>
      <c r="N814" s="140"/>
      <c r="O814" s="140"/>
      <c r="P814" s="142"/>
    </row>
    <row r="815" spans="1:16" s="127" customFormat="1" ht="18" customHeight="1">
      <c r="A815" s="121">
        <v>184</v>
      </c>
      <c r="B815" s="122" t="s">
        <v>190</v>
      </c>
      <c r="C815" s="128" t="s">
        <v>786</v>
      </c>
      <c r="D815" s="122" t="s">
        <v>159</v>
      </c>
      <c r="E815" s="122">
        <v>43.9</v>
      </c>
      <c r="F815" s="124"/>
      <c r="G815" s="124"/>
      <c r="H815" s="124"/>
      <c r="I815" s="124"/>
      <c r="J815" s="124"/>
      <c r="K815" s="125"/>
      <c r="L815" s="124"/>
      <c r="M815" s="124"/>
      <c r="N815" s="124"/>
      <c r="O815" s="124"/>
      <c r="P815" s="126"/>
    </row>
    <row r="816" spans="1:16" s="127" customFormat="1" ht="18" customHeight="1">
      <c r="A816" s="121"/>
      <c r="B816" s="122"/>
      <c r="C816" s="128" t="s">
        <v>2444</v>
      </c>
      <c r="D816" s="122" t="s">
        <v>159</v>
      </c>
      <c r="E816" s="122">
        <v>48.3</v>
      </c>
      <c r="F816" s="124"/>
      <c r="G816" s="124"/>
      <c r="H816" s="124"/>
      <c r="I816" s="124"/>
      <c r="J816" s="124"/>
      <c r="K816" s="125"/>
      <c r="L816" s="124"/>
      <c r="M816" s="124"/>
      <c r="N816" s="124"/>
      <c r="O816" s="124"/>
      <c r="P816" s="126"/>
    </row>
    <row r="817" spans="1:16" s="127" customFormat="1" ht="18" customHeight="1">
      <c r="A817" s="121">
        <v>185</v>
      </c>
      <c r="B817" s="122" t="s">
        <v>2445</v>
      </c>
      <c r="C817" s="128" t="s">
        <v>2446</v>
      </c>
      <c r="D817" s="122" t="s">
        <v>159</v>
      </c>
      <c r="E817" s="143">
        <v>43.9</v>
      </c>
      <c r="F817" s="124"/>
      <c r="G817" s="124"/>
      <c r="H817" s="124"/>
      <c r="I817" s="124"/>
      <c r="J817" s="124"/>
      <c r="K817" s="125"/>
      <c r="L817" s="124"/>
      <c r="M817" s="124"/>
      <c r="N817" s="124"/>
      <c r="O817" s="124"/>
      <c r="P817" s="126"/>
    </row>
    <row r="818" spans="1:16" s="127" customFormat="1" ht="18" customHeight="1">
      <c r="A818" s="121"/>
      <c r="B818" s="122"/>
      <c r="C818" s="128" t="s">
        <v>2447</v>
      </c>
      <c r="D818" s="122" t="s">
        <v>177</v>
      </c>
      <c r="E818" s="143">
        <v>340</v>
      </c>
      <c r="F818" s="124"/>
      <c r="G818" s="124"/>
      <c r="H818" s="124"/>
      <c r="I818" s="160"/>
      <c r="J818" s="124"/>
      <c r="K818" s="125"/>
      <c r="L818" s="124"/>
      <c r="M818" s="124"/>
      <c r="N818" s="124"/>
      <c r="O818" s="124"/>
      <c r="P818" s="126"/>
    </row>
    <row r="819" spans="1:16" s="127" customFormat="1" ht="18" customHeight="1">
      <c r="A819" s="121"/>
      <c r="B819" s="122"/>
      <c r="C819" s="128" t="s">
        <v>29</v>
      </c>
      <c r="D819" s="122" t="s">
        <v>30</v>
      </c>
      <c r="E819" s="143">
        <v>8.8</v>
      </c>
      <c r="F819" s="124"/>
      <c r="G819" s="124"/>
      <c r="H819" s="124"/>
      <c r="I819" s="124"/>
      <c r="J819" s="124"/>
      <c r="K819" s="125"/>
      <c r="L819" s="124"/>
      <c r="M819" s="124"/>
      <c r="N819" s="124"/>
      <c r="O819" s="124"/>
      <c r="P819" s="126"/>
    </row>
    <row r="820" spans="1:16" s="127" customFormat="1" ht="32.25" customHeight="1">
      <c r="A820" s="312">
        <v>186</v>
      </c>
      <c r="B820" s="524" t="s">
        <v>2448</v>
      </c>
      <c r="C820" s="311" t="s">
        <v>45</v>
      </c>
      <c r="D820" s="122" t="s">
        <v>159</v>
      </c>
      <c r="E820" s="122">
        <v>43.9</v>
      </c>
      <c r="F820" s="124"/>
      <c r="G820" s="124"/>
      <c r="H820" s="124"/>
      <c r="I820" s="124"/>
      <c r="J820" s="124"/>
      <c r="K820" s="125"/>
      <c r="L820" s="124"/>
      <c r="M820" s="124"/>
      <c r="N820" s="124"/>
      <c r="O820" s="124"/>
      <c r="P820" s="126"/>
    </row>
    <row r="821" spans="1:16" s="127" customFormat="1" ht="18" customHeight="1">
      <c r="A821" s="121">
        <v>187</v>
      </c>
      <c r="B821" s="122" t="s">
        <v>2370</v>
      </c>
      <c r="C821" s="128" t="s">
        <v>2449</v>
      </c>
      <c r="D821" s="122" t="s">
        <v>159</v>
      </c>
      <c r="E821" s="122">
        <v>43.9</v>
      </c>
      <c r="F821" s="124"/>
      <c r="G821" s="124"/>
      <c r="H821" s="124"/>
      <c r="I821" s="124"/>
      <c r="J821" s="124"/>
      <c r="K821" s="125"/>
      <c r="L821" s="124"/>
      <c r="M821" s="124"/>
      <c r="N821" s="124"/>
      <c r="O821" s="124"/>
      <c r="P821" s="126"/>
    </row>
    <row r="822" spans="1:16" s="127" customFormat="1" ht="18" customHeight="1">
      <c r="A822" s="121"/>
      <c r="B822" s="122"/>
      <c r="C822" s="128" t="s">
        <v>798</v>
      </c>
      <c r="D822" s="122" t="s">
        <v>127</v>
      </c>
      <c r="E822" s="122">
        <v>48.3</v>
      </c>
      <c r="F822" s="124"/>
      <c r="G822" s="124"/>
      <c r="H822" s="124"/>
      <c r="I822" s="124"/>
      <c r="J822" s="124"/>
      <c r="K822" s="125"/>
      <c r="L822" s="124"/>
      <c r="M822" s="124"/>
      <c r="N822" s="124"/>
      <c r="O822" s="124"/>
      <c r="P822" s="126"/>
    </row>
    <row r="823" spans="1:16" s="127" customFormat="1" ht="18" customHeight="1">
      <c r="A823" s="121"/>
      <c r="B823" s="122"/>
      <c r="C823" s="128" t="s">
        <v>799</v>
      </c>
      <c r="D823" s="122" t="s">
        <v>177</v>
      </c>
      <c r="E823" s="143">
        <v>263</v>
      </c>
      <c r="F823" s="124"/>
      <c r="G823" s="124"/>
      <c r="H823" s="124"/>
      <c r="I823" s="124"/>
      <c r="J823" s="124"/>
      <c r="K823" s="125"/>
      <c r="L823" s="124"/>
      <c r="M823" s="124"/>
      <c r="N823" s="124"/>
      <c r="O823" s="124"/>
      <c r="P823" s="126"/>
    </row>
    <row r="824" spans="1:16" s="127" customFormat="1" ht="18" customHeight="1">
      <c r="A824" s="121"/>
      <c r="B824" s="122"/>
      <c r="C824" s="128" t="s">
        <v>2169</v>
      </c>
      <c r="D824" s="122" t="s">
        <v>127</v>
      </c>
      <c r="E824" s="143">
        <v>22</v>
      </c>
      <c r="F824" s="124"/>
      <c r="G824" s="124"/>
      <c r="H824" s="124"/>
      <c r="I824" s="124"/>
      <c r="J824" s="124"/>
      <c r="K824" s="125"/>
      <c r="L824" s="124"/>
      <c r="M824" s="124"/>
      <c r="N824" s="124"/>
      <c r="O824" s="124"/>
      <c r="P824" s="126"/>
    </row>
    <row r="825" spans="1:16" s="163" customFormat="1" ht="18" customHeight="1">
      <c r="A825" s="157"/>
      <c r="B825" s="158"/>
      <c r="C825" s="178" t="s">
        <v>48</v>
      </c>
      <c r="D825" s="158"/>
      <c r="E825" s="158"/>
      <c r="F825" s="160"/>
      <c r="G825" s="160"/>
      <c r="H825" s="160"/>
      <c r="I825" s="160"/>
      <c r="J825" s="160"/>
      <c r="K825" s="161"/>
      <c r="L825" s="160"/>
      <c r="M825" s="160"/>
      <c r="N825" s="160"/>
      <c r="O825" s="160"/>
      <c r="P825" s="162"/>
    </row>
    <row r="826" spans="1:16" s="127" customFormat="1" ht="18" customHeight="1">
      <c r="A826" s="121">
        <v>188</v>
      </c>
      <c r="B826" s="122" t="s">
        <v>787</v>
      </c>
      <c r="C826" s="128" t="s">
        <v>788</v>
      </c>
      <c r="D826" s="122"/>
      <c r="E826" s="122"/>
      <c r="F826" s="124"/>
      <c r="G826" s="124"/>
      <c r="H826" s="124"/>
      <c r="I826" s="124"/>
      <c r="J826" s="124"/>
      <c r="K826" s="125"/>
      <c r="L826" s="124"/>
      <c r="M826" s="124"/>
      <c r="N826" s="124"/>
      <c r="O826" s="124"/>
      <c r="P826" s="126"/>
    </row>
    <row r="827" spans="1:16" s="127" customFormat="1" ht="18" customHeight="1">
      <c r="A827" s="121"/>
      <c r="B827" s="122"/>
      <c r="C827" s="128" t="s">
        <v>800</v>
      </c>
      <c r="D827" s="122" t="s">
        <v>159</v>
      </c>
      <c r="E827" s="143">
        <v>174.9</v>
      </c>
      <c r="F827" s="124"/>
      <c r="G827" s="124"/>
      <c r="H827" s="124"/>
      <c r="I827" s="124"/>
      <c r="J827" s="124"/>
      <c r="K827" s="125"/>
      <c r="L827" s="124"/>
      <c r="M827" s="124"/>
      <c r="N827" s="124"/>
      <c r="O827" s="124"/>
      <c r="P827" s="126"/>
    </row>
    <row r="828" spans="1:16" s="127" customFormat="1" ht="18" customHeight="1">
      <c r="A828" s="121"/>
      <c r="B828" s="122"/>
      <c r="C828" s="128" t="s">
        <v>2403</v>
      </c>
      <c r="D828" s="122" t="s">
        <v>135</v>
      </c>
      <c r="E828" s="122">
        <v>3.67</v>
      </c>
      <c r="F828" s="124"/>
      <c r="G828" s="124"/>
      <c r="H828" s="124"/>
      <c r="I828" s="124"/>
      <c r="J828" s="124"/>
      <c r="K828" s="125"/>
      <c r="L828" s="124"/>
      <c r="M828" s="124"/>
      <c r="N828" s="124"/>
      <c r="O828" s="124"/>
      <c r="P828" s="126"/>
    </row>
    <row r="829" spans="1:16" s="127" customFormat="1" ht="18" customHeight="1">
      <c r="A829" s="121">
        <v>189</v>
      </c>
      <c r="B829" s="122" t="s">
        <v>232</v>
      </c>
      <c r="C829" s="128" t="s">
        <v>46</v>
      </c>
      <c r="D829" s="122" t="s">
        <v>159</v>
      </c>
      <c r="E829" s="143">
        <v>174.9</v>
      </c>
      <c r="F829" s="124"/>
      <c r="G829" s="124"/>
      <c r="H829" s="124"/>
      <c r="I829" s="124"/>
      <c r="J829" s="124"/>
      <c r="K829" s="125"/>
      <c r="L829" s="124"/>
      <c r="M829" s="124"/>
      <c r="N829" s="124"/>
      <c r="O829" s="124"/>
      <c r="P829" s="126"/>
    </row>
    <row r="830" spans="1:16" s="127" customFormat="1" ht="18" customHeight="1">
      <c r="A830" s="121"/>
      <c r="B830" s="122"/>
      <c r="C830" s="128" t="s">
        <v>47</v>
      </c>
      <c r="D830" s="122" t="s">
        <v>127</v>
      </c>
      <c r="E830" s="143">
        <v>174.9</v>
      </c>
      <c r="F830" s="124"/>
      <c r="G830" s="124"/>
      <c r="H830" s="124"/>
      <c r="I830" s="124"/>
      <c r="J830" s="124"/>
      <c r="K830" s="125"/>
      <c r="L830" s="124"/>
      <c r="M830" s="124"/>
      <c r="N830" s="124"/>
      <c r="O830" s="124"/>
      <c r="P830" s="126"/>
    </row>
    <row r="831" spans="1:16" s="127" customFormat="1" ht="18" customHeight="1">
      <c r="A831" s="121">
        <v>190</v>
      </c>
      <c r="B831" s="122" t="s">
        <v>2440</v>
      </c>
      <c r="C831" s="128" t="s">
        <v>804</v>
      </c>
      <c r="D831" s="122"/>
      <c r="E831" s="122"/>
      <c r="F831" s="124"/>
      <c r="G831" s="124"/>
      <c r="H831" s="124"/>
      <c r="I831" s="124"/>
      <c r="J831" s="124"/>
      <c r="K831" s="125"/>
      <c r="L831" s="124"/>
      <c r="M831" s="124"/>
      <c r="N831" s="124"/>
      <c r="O831" s="124"/>
      <c r="P831" s="126"/>
    </row>
    <row r="832" spans="1:16" s="127" customFormat="1" ht="18" customHeight="1">
      <c r="A832" s="121"/>
      <c r="B832" s="122"/>
      <c r="C832" s="128" t="s">
        <v>169</v>
      </c>
      <c r="D832" s="122" t="s">
        <v>159</v>
      </c>
      <c r="E832" s="143">
        <v>174.9</v>
      </c>
      <c r="F832" s="124"/>
      <c r="G832" s="124"/>
      <c r="H832" s="124"/>
      <c r="I832" s="124"/>
      <c r="J832" s="124"/>
      <c r="K832" s="125"/>
      <c r="L832" s="124"/>
      <c r="M832" s="124"/>
      <c r="N832" s="124"/>
      <c r="O832" s="124"/>
      <c r="P832" s="126"/>
    </row>
    <row r="833" spans="1:16" s="127" customFormat="1" ht="18" customHeight="1">
      <c r="A833" s="121"/>
      <c r="B833" s="122"/>
      <c r="C833" s="128" t="s">
        <v>189</v>
      </c>
      <c r="D833" s="122" t="s">
        <v>135</v>
      </c>
      <c r="E833" s="143">
        <v>11</v>
      </c>
      <c r="F833" s="124"/>
      <c r="G833" s="124"/>
      <c r="H833" s="124"/>
      <c r="I833" s="124"/>
      <c r="J833" s="124"/>
      <c r="K833" s="125"/>
      <c r="L833" s="124"/>
      <c r="M833" s="124"/>
      <c r="N833" s="124"/>
      <c r="O833" s="124"/>
      <c r="P833" s="126"/>
    </row>
    <row r="834" spans="1:16" s="127" customFormat="1" ht="18" customHeight="1">
      <c r="A834" s="121"/>
      <c r="B834" s="122"/>
      <c r="C834" s="128" t="s">
        <v>153</v>
      </c>
      <c r="D834" s="122" t="s">
        <v>154</v>
      </c>
      <c r="E834" s="122">
        <v>2.2</v>
      </c>
      <c r="F834" s="124"/>
      <c r="G834" s="124"/>
      <c r="H834" s="124"/>
      <c r="I834" s="124"/>
      <c r="J834" s="124"/>
      <c r="K834" s="125"/>
      <c r="L834" s="124"/>
      <c r="M834" s="124"/>
      <c r="N834" s="124"/>
      <c r="O834" s="124"/>
      <c r="P834" s="126"/>
    </row>
    <row r="835" spans="1:16" s="127" customFormat="1" ht="18" customHeight="1">
      <c r="A835" s="121">
        <v>191</v>
      </c>
      <c r="B835" s="122" t="s">
        <v>190</v>
      </c>
      <c r="C835" s="128" t="s">
        <v>2443</v>
      </c>
      <c r="D835" s="122" t="s">
        <v>159</v>
      </c>
      <c r="E835" s="122">
        <v>174.9</v>
      </c>
      <c r="F835" s="124"/>
      <c r="G835" s="124"/>
      <c r="H835" s="124"/>
      <c r="I835" s="124"/>
      <c r="J835" s="124"/>
      <c r="K835" s="125"/>
      <c r="L835" s="124"/>
      <c r="M835" s="124"/>
      <c r="N835" s="124"/>
      <c r="O835" s="124"/>
      <c r="P835" s="126"/>
    </row>
    <row r="836" spans="1:16" s="127" customFormat="1" ht="18" customHeight="1">
      <c r="A836" s="121"/>
      <c r="B836" s="122"/>
      <c r="C836" s="128" t="s">
        <v>2444</v>
      </c>
      <c r="D836" s="122" t="s">
        <v>159</v>
      </c>
      <c r="E836" s="122">
        <v>192.4</v>
      </c>
      <c r="F836" s="124"/>
      <c r="G836" s="124"/>
      <c r="H836" s="124"/>
      <c r="I836" s="124"/>
      <c r="J836" s="124"/>
      <c r="K836" s="125"/>
      <c r="L836" s="124"/>
      <c r="M836" s="124"/>
      <c r="N836" s="124"/>
      <c r="O836" s="124"/>
      <c r="P836" s="126"/>
    </row>
    <row r="837" spans="1:16" s="127" customFormat="1" ht="18" customHeight="1">
      <c r="A837" s="121">
        <v>192</v>
      </c>
      <c r="B837" s="122" t="s">
        <v>787</v>
      </c>
      <c r="C837" s="128" t="s">
        <v>796</v>
      </c>
      <c r="D837" s="122"/>
      <c r="E837" s="122"/>
      <c r="F837" s="124"/>
      <c r="G837" s="124"/>
      <c r="H837" s="124"/>
      <c r="I837" s="124"/>
      <c r="J837" s="124"/>
      <c r="K837" s="125"/>
      <c r="L837" s="124"/>
      <c r="M837" s="124"/>
      <c r="N837" s="124"/>
      <c r="O837" s="124"/>
      <c r="P837" s="126"/>
    </row>
    <row r="838" spans="1:16" s="127" customFormat="1" ht="18" customHeight="1">
      <c r="A838" s="121"/>
      <c r="B838" s="122"/>
      <c r="C838" s="128" t="s">
        <v>802</v>
      </c>
      <c r="D838" s="122" t="s">
        <v>159</v>
      </c>
      <c r="E838" s="122">
        <v>166.9</v>
      </c>
      <c r="F838" s="124"/>
      <c r="G838" s="124"/>
      <c r="H838" s="124"/>
      <c r="I838" s="124"/>
      <c r="J838" s="124"/>
      <c r="K838" s="125"/>
      <c r="L838" s="124"/>
      <c r="M838" s="124"/>
      <c r="N838" s="124"/>
      <c r="O838" s="124"/>
      <c r="P838" s="126"/>
    </row>
    <row r="839" spans="1:16" s="127" customFormat="1" ht="18" customHeight="1">
      <c r="A839" s="121"/>
      <c r="B839" s="122"/>
      <c r="C839" s="128" t="s">
        <v>2403</v>
      </c>
      <c r="D839" s="122" t="s">
        <v>135</v>
      </c>
      <c r="E839" s="122">
        <v>2.63</v>
      </c>
      <c r="F839" s="124"/>
      <c r="G839" s="124"/>
      <c r="H839" s="124"/>
      <c r="I839" s="124"/>
      <c r="J839" s="124"/>
      <c r="K839" s="125"/>
      <c r="L839" s="124"/>
      <c r="M839" s="124"/>
      <c r="N839" s="124"/>
      <c r="O839" s="124"/>
      <c r="P839" s="126"/>
    </row>
    <row r="840" spans="1:16" s="127" customFormat="1" ht="18" customHeight="1">
      <c r="A840" s="121">
        <v>193</v>
      </c>
      <c r="B840" s="122" t="s">
        <v>2448</v>
      </c>
      <c r="C840" s="128" t="s">
        <v>24</v>
      </c>
      <c r="D840" s="122"/>
      <c r="E840" s="122"/>
      <c r="F840" s="124"/>
      <c r="G840" s="124"/>
      <c r="H840" s="124"/>
      <c r="I840" s="124"/>
      <c r="J840" s="124"/>
      <c r="K840" s="125"/>
      <c r="L840" s="124"/>
      <c r="M840" s="124"/>
      <c r="N840" s="124"/>
      <c r="O840" s="124"/>
      <c r="P840" s="126"/>
    </row>
    <row r="841" spans="1:16" s="127" customFormat="1" ht="18" customHeight="1">
      <c r="A841" s="121"/>
      <c r="B841" s="122"/>
      <c r="C841" s="128" t="s">
        <v>23</v>
      </c>
      <c r="D841" s="122" t="s">
        <v>159</v>
      </c>
      <c r="E841" s="122">
        <v>166.9</v>
      </c>
      <c r="F841" s="124"/>
      <c r="G841" s="124"/>
      <c r="H841" s="124"/>
      <c r="I841" s="124"/>
      <c r="J841" s="124"/>
      <c r="K841" s="125"/>
      <c r="L841" s="124"/>
      <c r="M841" s="124"/>
      <c r="N841" s="124"/>
      <c r="O841" s="124"/>
      <c r="P841" s="126"/>
    </row>
    <row r="842" spans="1:16" s="127" customFormat="1" ht="18" customHeight="1">
      <c r="A842" s="121"/>
      <c r="B842" s="122"/>
      <c r="C842" s="128" t="s">
        <v>25</v>
      </c>
      <c r="D842" s="122" t="s">
        <v>177</v>
      </c>
      <c r="E842" s="122">
        <v>383.9</v>
      </c>
      <c r="F842" s="124"/>
      <c r="G842" s="124"/>
      <c r="H842" s="124"/>
      <c r="I842" s="124"/>
      <c r="J842" s="124"/>
      <c r="K842" s="125"/>
      <c r="L842" s="124"/>
      <c r="M842" s="124"/>
      <c r="N842" s="124"/>
      <c r="O842" s="124"/>
      <c r="P842" s="126"/>
    </row>
    <row r="843" spans="1:16" s="127" customFormat="1" ht="18" customHeight="1">
      <c r="A843" s="121"/>
      <c r="B843" s="122"/>
      <c r="C843" s="128" t="s">
        <v>26</v>
      </c>
      <c r="D843" s="122" t="s">
        <v>144</v>
      </c>
      <c r="E843" s="143">
        <v>192</v>
      </c>
      <c r="F843" s="124"/>
      <c r="G843" s="124"/>
      <c r="H843" s="124"/>
      <c r="I843" s="124"/>
      <c r="J843" s="124"/>
      <c r="K843" s="125"/>
      <c r="L843" s="124"/>
      <c r="M843" s="124"/>
      <c r="N843" s="124"/>
      <c r="O843" s="124"/>
      <c r="P843" s="126"/>
    </row>
    <row r="844" spans="1:16" s="127" customFormat="1" ht="18" customHeight="1">
      <c r="A844" s="121">
        <v>194</v>
      </c>
      <c r="B844" s="122" t="s">
        <v>2370</v>
      </c>
      <c r="C844" s="128" t="s">
        <v>2449</v>
      </c>
      <c r="D844" s="122" t="s">
        <v>159</v>
      </c>
      <c r="E844" s="122">
        <v>174.9</v>
      </c>
      <c r="F844" s="124"/>
      <c r="G844" s="124"/>
      <c r="H844" s="124"/>
      <c r="I844" s="124"/>
      <c r="J844" s="124"/>
      <c r="K844" s="125"/>
      <c r="L844" s="124"/>
      <c r="M844" s="124"/>
      <c r="N844" s="124"/>
      <c r="O844" s="124"/>
      <c r="P844" s="126"/>
    </row>
    <row r="845" spans="1:16" s="127" customFormat="1" ht="18" customHeight="1">
      <c r="A845" s="137"/>
      <c r="B845" s="138"/>
      <c r="C845" s="139" t="s">
        <v>2462</v>
      </c>
      <c r="D845" s="138" t="s">
        <v>127</v>
      </c>
      <c r="E845" s="138">
        <v>192.4</v>
      </c>
      <c r="F845" s="140"/>
      <c r="G845" s="140"/>
      <c r="H845" s="140"/>
      <c r="I845" s="140"/>
      <c r="J845" s="140"/>
      <c r="K845" s="141"/>
      <c r="L845" s="140"/>
      <c r="M845" s="140"/>
      <c r="N845" s="140"/>
      <c r="O845" s="140"/>
      <c r="P845" s="142"/>
    </row>
    <row r="846" spans="1:16" s="127" customFormat="1" ht="18" customHeight="1">
      <c r="A846" s="121"/>
      <c r="B846" s="122"/>
      <c r="C846" s="128" t="s">
        <v>181</v>
      </c>
      <c r="D846" s="122" t="s">
        <v>177</v>
      </c>
      <c r="E846" s="122">
        <v>664.6</v>
      </c>
      <c r="F846" s="124"/>
      <c r="G846" s="124"/>
      <c r="H846" s="124"/>
      <c r="I846" s="124"/>
      <c r="J846" s="124"/>
      <c r="K846" s="125"/>
      <c r="L846" s="124"/>
      <c r="M846" s="124"/>
      <c r="N846" s="124"/>
      <c r="O846" s="124"/>
      <c r="P846" s="126"/>
    </row>
    <row r="847" spans="1:16" s="127" customFormat="1" ht="18" customHeight="1">
      <c r="A847" s="121"/>
      <c r="B847" s="122"/>
      <c r="C847" s="128" t="s">
        <v>2356</v>
      </c>
      <c r="D847" s="122" t="s">
        <v>127</v>
      </c>
      <c r="E847" s="122">
        <v>87.5</v>
      </c>
      <c r="F847" s="124"/>
      <c r="G847" s="124"/>
      <c r="H847" s="124"/>
      <c r="I847" s="124"/>
      <c r="J847" s="124"/>
      <c r="K847" s="125"/>
      <c r="L847" s="124"/>
      <c r="M847" s="124"/>
      <c r="N847" s="124"/>
      <c r="O847" s="124"/>
      <c r="P847" s="126"/>
    </row>
    <row r="848" spans="1:16" s="163" customFormat="1" ht="18" customHeight="1">
      <c r="A848" s="157"/>
      <c r="B848" s="158"/>
      <c r="C848" s="158" t="s">
        <v>803</v>
      </c>
      <c r="D848" s="158"/>
      <c r="E848" s="158"/>
      <c r="F848" s="160"/>
      <c r="G848" s="160"/>
      <c r="H848" s="160"/>
      <c r="I848" s="160"/>
      <c r="J848" s="160"/>
      <c r="K848" s="161"/>
      <c r="L848" s="160"/>
      <c r="M848" s="160"/>
      <c r="N848" s="160"/>
      <c r="O848" s="160"/>
      <c r="P848" s="162"/>
    </row>
    <row r="849" spans="1:16" s="127" customFormat="1" ht="18" customHeight="1">
      <c r="A849" s="121">
        <v>195</v>
      </c>
      <c r="B849" s="122" t="s">
        <v>787</v>
      </c>
      <c r="C849" s="128" t="s">
        <v>788</v>
      </c>
      <c r="D849" s="122"/>
      <c r="E849" s="122"/>
      <c r="F849" s="124"/>
      <c r="G849" s="124"/>
      <c r="H849" s="124"/>
      <c r="I849" s="124"/>
      <c r="J849" s="124"/>
      <c r="K849" s="125"/>
      <c r="L849" s="124"/>
      <c r="M849" s="124"/>
      <c r="N849" s="124"/>
      <c r="O849" s="124"/>
      <c r="P849" s="126"/>
    </row>
    <row r="850" spans="1:16" s="127" customFormat="1" ht="18" customHeight="1">
      <c r="A850" s="121"/>
      <c r="B850" s="122"/>
      <c r="C850" s="128" t="s">
        <v>800</v>
      </c>
      <c r="D850" s="122" t="s">
        <v>159</v>
      </c>
      <c r="E850" s="143">
        <v>979.1</v>
      </c>
      <c r="F850" s="124"/>
      <c r="G850" s="124"/>
      <c r="H850" s="124"/>
      <c r="I850" s="124"/>
      <c r="J850" s="124"/>
      <c r="K850" s="125"/>
      <c r="L850" s="124"/>
      <c r="M850" s="124"/>
      <c r="N850" s="124"/>
      <c r="O850" s="124"/>
      <c r="P850" s="126"/>
    </row>
    <row r="851" spans="1:16" s="127" customFormat="1" ht="18" customHeight="1">
      <c r="A851" s="121"/>
      <c r="B851" s="122"/>
      <c r="C851" s="128" t="s">
        <v>2403</v>
      </c>
      <c r="D851" s="122" t="s">
        <v>135</v>
      </c>
      <c r="E851" s="122">
        <v>20.56</v>
      </c>
      <c r="F851" s="124"/>
      <c r="G851" s="124"/>
      <c r="H851" s="124"/>
      <c r="I851" s="124"/>
      <c r="J851" s="124"/>
      <c r="K851" s="125"/>
      <c r="L851" s="124"/>
      <c r="M851" s="124"/>
      <c r="N851" s="124"/>
      <c r="O851" s="124"/>
      <c r="P851" s="126"/>
    </row>
    <row r="852" spans="1:16" s="127" customFormat="1" ht="18" customHeight="1">
      <c r="A852" s="121">
        <v>196</v>
      </c>
      <c r="B852" s="122" t="s">
        <v>232</v>
      </c>
      <c r="C852" s="128" t="s">
        <v>801</v>
      </c>
      <c r="D852" s="122" t="s">
        <v>159</v>
      </c>
      <c r="E852" s="143">
        <v>979.1</v>
      </c>
      <c r="F852" s="124"/>
      <c r="G852" s="124"/>
      <c r="H852" s="124"/>
      <c r="I852" s="124"/>
      <c r="J852" s="124"/>
      <c r="K852" s="125"/>
      <c r="L852" s="124"/>
      <c r="M852" s="124"/>
      <c r="N852" s="124"/>
      <c r="O852" s="124"/>
      <c r="P852" s="126"/>
    </row>
    <row r="853" spans="1:16" s="127" customFormat="1" ht="18" customHeight="1">
      <c r="A853" s="121"/>
      <c r="B853" s="122"/>
      <c r="C853" s="128" t="s">
        <v>47</v>
      </c>
      <c r="D853" s="122" t="s">
        <v>127</v>
      </c>
      <c r="E853" s="143">
        <v>979.1</v>
      </c>
      <c r="F853" s="124"/>
      <c r="G853" s="124"/>
      <c r="H853" s="124"/>
      <c r="I853" s="124"/>
      <c r="J853" s="124"/>
      <c r="K853" s="125"/>
      <c r="L853" s="124"/>
      <c r="M853" s="124"/>
      <c r="N853" s="124"/>
      <c r="O853" s="124"/>
      <c r="P853" s="126"/>
    </row>
    <row r="854" spans="1:16" s="127" customFormat="1" ht="18" customHeight="1">
      <c r="A854" s="121">
        <v>197</v>
      </c>
      <c r="B854" s="122" t="s">
        <v>2440</v>
      </c>
      <c r="C854" s="128" t="s">
        <v>804</v>
      </c>
      <c r="D854" s="122"/>
      <c r="E854" s="122"/>
      <c r="F854" s="124"/>
      <c r="G854" s="124"/>
      <c r="H854" s="124"/>
      <c r="I854" s="124"/>
      <c r="J854" s="124"/>
      <c r="K854" s="125"/>
      <c r="L854" s="124"/>
      <c r="M854" s="124"/>
      <c r="N854" s="124"/>
      <c r="O854" s="124"/>
      <c r="P854" s="126"/>
    </row>
    <row r="855" spans="1:16" s="127" customFormat="1" ht="18" customHeight="1">
      <c r="A855" s="121"/>
      <c r="B855" s="122"/>
      <c r="C855" s="128" t="s">
        <v>169</v>
      </c>
      <c r="D855" s="122" t="s">
        <v>159</v>
      </c>
      <c r="E855" s="143">
        <v>979.1</v>
      </c>
      <c r="F855" s="124"/>
      <c r="G855" s="124"/>
      <c r="H855" s="124"/>
      <c r="I855" s="124"/>
      <c r="J855" s="124"/>
      <c r="K855" s="125"/>
      <c r="L855" s="124"/>
      <c r="M855" s="124"/>
      <c r="N855" s="124"/>
      <c r="O855" s="124"/>
      <c r="P855" s="126"/>
    </row>
    <row r="856" spans="1:16" s="127" customFormat="1" ht="18" customHeight="1">
      <c r="A856" s="121"/>
      <c r="B856" s="122"/>
      <c r="C856" s="128" t="s">
        <v>189</v>
      </c>
      <c r="D856" s="122" t="s">
        <v>135</v>
      </c>
      <c r="E856" s="122">
        <v>61.68</v>
      </c>
      <c r="F856" s="124"/>
      <c r="G856" s="124"/>
      <c r="H856" s="124"/>
      <c r="I856" s="124"/>
      <c r="J856" s="124"/>
      <c r="K856" s="125"/>
      <c r="L856" s="124"/>
      <c r="M856" s="124"/>
      <c r="N856" s="124"/>
      <c r="O856" s="124"/>
      <c r="P856" s="126"/>
    </row>
    <row r="857" spans="1:16" s="127" customFormat="1" ht="18" customHeight="1">
      <c r="A857" s="121"/>
      <c r="B857" s="122"/>
      <c r="C857" s="128" t="s">
        <v>153</v>
      </c>
      <c r="D857" s="122" t="s">
        <v>154</v>
      </c>
      <c r="E857" s="122">
        <v>12.4</v>
      </c>
      <c r="F857" s="124"/>
      <c r="G857" s="124"/>
      <c r="H857" s="124"/>
      <c r="I857" s="124"/>
      <c r="J857" s="124"/>
      <c r="K857" s="125"/>
      <c r="L857" s="124"/>
      <c r="M857" s="124"/>
      <c r="N857" s="124"/>
      <c r="O857" s="124"/>
      <c r="P857" s="126"/>
    </row>
    <row r="858" spans="1:16" s="127" customFormat="1" ht="18" customHeight="1">
      <c r="A858" s="121">
        <v>198</v>
      </c>
      <c r="B858" s="122" t="s">
        <v>190</v>
      </c>
      <c r="C858" s="128" t="s">
        <v>2443</v>
      </c>
      <c r="D858" s="122" t="s">
        <v>159</v>
      </c>
      <c r="E858" s="143">
        <v>979.1</v>
      </c>
      <c r="F858" s="124"/>
      <c r="G858" s="124"/>
      <c r="H858" s="124"/>
      <c r="I858" s="124"/>
      <c r="J858" s="124"/>
      <c r="K858" s="125"/>
      <c r="L858" s="124"/>
      <c r="M858" s="124"/>
      <c r="N858" s="124"/>
      <c r="O858" s="124"/>
      <c r="P858" s="126"/>
    </row>
    <row r="859" spans="1:16" s="127" customFormat="1" ht="18" customHeight="1">
      <c r="A859" s="121"/>
      <c r="B859" s="122"/>
      <c r="C859" s="128" t="s">
        <v>2444</v>
      </c>
      <c r="D859" s="122" t="s">
        <v>159</v>
      </c>
      <c r="E859" s="143">
        <v>1077</v>
      </c>
      <c r="F859" s="124"/>
      <c r="G859" s="124"/>
      <c r="H859" s="124"/>
      <c r="I859" s="124"/>
      <c r="J859" s="124"/>
      <c r="K859" s="125"/>
      <c r="L859" s="124"/>
      <c r="M859" s="124"/>
      <c r="N859" s="124"/>
      <c r="O859" s="124"/>
      <c r="P859" s="126"/>
    </row>
    <row r="860" spans="1:16" s="127" customFormat="1" ht="18" customHeight="1">
      <c r="A860" s="121">
        <v>199</v>
      </c>
      <c r="B860" s="122" t="s">
        <v>785</v>
      </c>
      <c r="C860" s="128" t="s">
        <v>49</v>
      </c>
      <c r="D860" s="122" t="s">
        <v>159</v>
      </c>
      <c r="E860" s="143">
        <v>979.1</v>
      </c>
      <c r="F860" s="124"/>
      <c r="G860" s="124"/>
      <c r="H860" s="124"/>
      <c r="I860" s="124"/>
      <c r="J860" s="124"/>
      <c r="K860" s="125"/>
      <c r="L860" s="124"/>
      <c r="M860" s="124"/>
      <c r="N860" s="124"/>
      <c r="O860" s="124"/>
      <c r="P860" s="126"/>
    </row>
    <row r="861" spans="1:16" s="127" customFormat="1" ht="18" customHeight="1">
      <c r="A861" s="121"/>
      <c r="B861" s="122"/>
      <c r="C861" s="128" t="s">
        <v>2447</v>
      </c>
      <c r="D861" s="122" t="s">
        <v>177</v>
      </c>
      <c r="E861" s="188">
        <v>19093</v>
      </c>
      <c r="F861" s="124"/>
      <c r="G861" s="124"/>
      <c r="H861" s="124"/>
      <c r="I861" s="124"/>
      <c r="J861" s="124"/>
      <c r="K861" s="125"/>
      <c r="L861" s="124"/>
      <c r="M861" s="124"/>
      <c r="N861" s="124"/>
      <c r="O861" s="124"/>
      <c r="P861" s="126"/>
    </row>
    <row r="862" spans="1:16" s="127" customFormat="1" ht="18" customHeight="1">
      <c r="A862" s="121"/>
      <c r="B862" s="122"/>
      <c r="C862" s="128" t="s">
        <v>29</v>
      </c>
      <c r="D862" s="122" t="s">
        <v>30</v>
      </c>
      <c r="E862" s="143">
        <v>195.8</v>
      </c>
      <c r="F862" s="124"/>
      <c r="G862" s="124"/>
      <c r="H862" s="124"/>
      <c r="I862" s="124"/>
      <c r="J862" s="124"/>
      <c r="K862" s="125"/>
      <c r="L862" s="124"/>
      <c r="M862" s="124"/>
      <c r="N862" s="124"/>
      <c r="O862" s="124"/>
      <c r="P862" s="126"/>
    </row>
    <row r="863" spans="1:16" s="127" customFormat="1" ht="18" customHeight="1">
      <c r="A863" s="121">
        <v>200</v>
      </c>
      <c r="B863" s="122" t="s">
        <v>785</v>
      </c>
      <c r="C863" s="128" t="s">
        <v>790</v>
      </c>
      <c r="D863" s="122" t="s">
        <v>159</v>
      </c>
      <c r="E863" s="143">
        <v>979.1</v>
      </c>
      <c r="F863" s="124"/>
      <c r="G863" s="124"/>
      <c r="H863" s="124"/>
      <c r="I863" s="124"/>
      <c r="J863" s="124"/>
      <c r="K863" s="125"/>
      <c r="L863" s="124"/>
      <c r="M863" s="124"/>
      <c r="N863" s="124"/>
      <c r="O863" s="124"/>
      <c r="P863" s="126"/>
    </row>
    <row r="864" spans="1:16" s="127" customFormat="1" ht="18" customHeight="1">
      <c r="A864" s="121"/>
      <c r="B864" s="122"/>
      <c r="C864" s="128" t="s">
        <v>791</v>
      </c>
      <c r="D864" s="122" t="s">
        <v>177</v>
      </c>
      <c r="E864" s="122">
        <v>7344</v>
      </c>
      <c r="F864" s="124"/>
      <c r="G864" s="124"/>
      <c r="H864" s="124"/>
      <c r="I864" s="124"/>
      <c r="J864" s="124"/>
      <c r="K864" s="125"/>
      <c r="L864" s="124"/>
      <c r="M864" s="124"/>
      <c r="N864" s="124"/>
      <c r="O864" s="124"/>
      <c r="P864" s="126"/>
    </row>
    <row r="865" spans="1:16" s="127" customFormat="1" ht="18" customHeight="1">
      <c r="A865" s="121"/>
      <c r="B865" s="122"/>
      <c r="C865" s="128" t="s">
        <v>29</v>
      </c>
      <c r="D865" s="122" t="s">
        <v>30</v>
      </c>
      <c r="E865" s="143">
        <v>195.8</v>
      </c>
      <c r="F865" s="124"/>
      <c r="G865" s="124"/>
      <c r="H865" s="124"/>
      <c r="I865" s="124"/>
      <c r="J865" s="124"/>
      <c r="K865" s="125"/>
      <c r="L865" s="124"/>
      <c r="M865" s="124"/>
      <c r="N865" s="124"/>
      <c r="O865" s="124"/>
      <c r="P865" s="126"/>
    </row>
    <row r="866" spans="1:16" s="127" customFormat="1" ht="18" customHeight="1">
      <c r="A866" s="121">
        <v>201</v>
      </c>
      <c r="B866" s="122" t="s">
        <v>792</v>
      </c>
      <c r="C866" s="128" t="s">
        <v>793</v>
      </c>
      <c r="D866" s="122" t="s">
        <v>159</v>
      </c>
      <c r="E866" s="143">
        <v>979.1</v>
      </c>
      <c r="F866" s="124"/>
      <c r="G866" s="124"/>
      <c r="H866" s="124"/>
      <c r="I866" s="124"/>
      <c r="J866" s="124"/>
      <c r="K866" s="125"/>
      <c r="L866" s="124"/>
      <c r="M866" s="124"/>
      <c r="N866" s="124"/>
      <c r="O866" s="124"/>
      <c r="P866" s="126"/>
    </row>
    <row r="867" spans="1:16" s="127" customFormat="1" ht="18" customHeight="1">
      <c r="A867" s="121"/>
      <c r="B867" s="122"/>
      <c r="C867" s="128" t="s">
        <v>33</v>
      </c>
      <c r="D867" s="122" t="s">
        <v>127</v>
      </c>
      <c r="E867" s="143">
        <v>1077</v>
      </c>
      <c r="F867" s="124"/>
      <c r="G867" s="124"/>
      <c r="H867" s="124"/>
      <c r="I867" s="160"/>
      <c r="J867" s="124"/>
      <c r="K867" s="125"/>
      <c r="L867" s="124"/>
      <c r="M867" s="124"/>
      <c r="N867" s="124"/>
      <c r="O867" s="124"/>
      <c r="P867" s="126"/>
    </row>
    <row r="868" spans="1:16" s="127" customFormat="1" ht="18" customHeight="1">
      <c r="A868" s="121"/>
      <c r="B868" s="122"/>
      <c r="C868" s="128" t="s">
        <v>181</v>
      </c>
      <c r="D868" s="122" t="s">
        <v>177</v>
      </c>
      <c r="E868" s="122">
        <v>391.6</v>
      </c>
      <c r="F868" s="124"/>
      <c r="G868" s="124"/>
      <c r="H868" s="124"/>
      <c r="I868" s="124"/>
      <c r="J868" s="124"/>
      <c r="K868" s="125"/>
      <c r="L868" s="124"/>
      <c r="M868" s="124"/>
      <c r="N868" s="124"/>
      <c r="O868" s="124"/>
      <c r="P868" s="126"/>
    </row>
    <row r="869" spans="1:16" s="127" customFormat="1" ht="18" customHeight="1">
      <c r="A869" s="121"/>
      <c r="B869" s="122"/>
      <c r="C869" s="138" t="s">
        <v>805</v>
      </c>
      <c r="D869" s="122"/>
      <c r="E869" s="122"/>
      <c r="F869" s="124"/>
      <c r="G869" s="124"/>
      <c r="H869" s="124"/>
      <c r="I869" s="124"/>
      <c r="J869" s="124"/>
      <c r="K869" s="125"/>
      <c r="L869" s="124"/>
      <c r="M869" s="124"/>
      <c r="N869" s="124"/>
      <c r="O869" s="124"/>
      <c r="P869" s="126"/>
    </row>
    <row r="870" spans="1:16" s="127" customFormat="1" ht="18" customHeight="1">
      <c r="A870" s="121">
        <v>202</v>
      </c>
      <c r="B870" s="122" t="s">
        <v>2400</v>
      </c>
      <c r="C870" s="128" t="s">
        <v>806</v>
      </c>
      <c r="D870" s="122" t="s">
        <v>159</v>
      </c>
      <c r="E870" s="122">
        <v>1406.1</v>
      </c>
      <c r="F870" s="124"/>
      <c r="G870" s="124"/>
      <c r="H870" s="124"/>
      <c r="I870" s="124"/>
      <c r="J870" s="124"/>
      <c r="K870" s="125"/>
      <c r="L870" s="124"/>
      <c r="M870" s="124"/>
      <c r="N870" s="124"/>
      <c r="O870" s="124"/>
      <c r="P870" s="126"/>
    </row>
    <row r="871" spans="1:16" s="127" customFormat="1" ht="18" customHeight="1">
      <c r="A871" s="121"/>
      <c r="B871" s="122"/>
      <c r="C871" s="128" t="s">
        <v>50</v>
      </c>
      <c r="D871" s="122" t="s">
        <v>127</v>
      </c>
      <c r="E871" s="143">
        <v>1546.7</v>
      </c>
      <c r="F871" s="124"/>
      <c r="G871" s="124"/>
      <c r="H871" s="124"/>
      <c r="I871" s="160"/>
      <c r="J871" s="124"/>
      <c r="K871" s="125"/>
      <c r="L871" s="124"/>
      <c r="M871" s="124"/>
      <c r="N871" s="124"/>
      <c r="O871" s="124"/>
      <c r="P871" s="126"/>
    </row>
    <row r="872" spans="1:16" s="127" customFormat="1" ht="18" customHeight="1">
      <c r="A872" s="121">
        <v>203</v>
      </c>
      <c r="B872" s="122" t="s">
        <v>807</v>
      </c>
      <c r="C872" s="128" t="s">
        <v>52</v>
      </c>
      <c r="D872" s="122"/>
      <c r="E872" s="122"/>
      <c r="F872" s="124"/>
      <c r="G872" s="124"/>
      <c r="H872" s="124"/>
      <c r="I872" s="124"/>
      <c r="J872" s="124"/>
      <c r="K872" s="125"/>
      <c r="L872" s="124"/>
      <c r="M872" s="124"/>
      <c r="N872" s="124"/>
      <c r="O872" s="124"/>
      <c r="P872" s="126"/>
    </row>
    <row r="873" spans="1:16" s="127" customFormat="1" ht="18" customHeight="1">
      <c r="A873" s="121"/>
      <c r="B873" s="122"/>
      <c r="C873" s="128" t="s">
        <v>51</v>
      </c>
      <c r="D873" s="122" t="s">
        <v>135</v>
      </c>
      <c r="E873" s="122">
        <v>28.7</v>
      </c>
      <c r="F873" s="124"/>
      <c r="G873" s="124"/>
      <c r="H873" s="124"/>
      <c r="I873" s="124"/>
      <c r="J873" s="124"/>
      <c r="K873" s="125"/>
      <c r="L873" s="124"/>
      <c r="M873" s="124"/>
      <c r="N873" s="124"/>
      <c r="O873" s="124"/>
      <c r="P873" s="126"/>
    </row>
    <row r="874" spans="1:16" s="127" customFormat="1" ht="18" customHeight="1">
      <c r="A874" s="121"/>
      <c r="B874" s="122"/>
      <c r="C874" s="128" t="s">
        <v>808</v>
      </c>
      <c r="D874" s="122" t="s">
        <v>127</v>
      </c>
      <c r="E874" s="122">
        <v>31.55</v>
      </c>
      <c r="F874" s="124"/>
      <c r="G874" s="124"/>
      <c r="H874" s="124"/>
      <c r="I874" s="124"/>
      <c r="J874" s="124"/>
      <c r="K874" s="125"/>
      <c r="L874" s="124"/>
      <c r="M874" s="124"/>
      <c r="N874" s="124"/>
      <c r="O874" s="124"/>
      <c r="P874" s="126"/>
    </row>
    <row r="875" spans="1:16" s="127" customFormat="1" ht="18" customHeight="1">
      <c r="A875" s="121"/>
      <c r="B875" s="122"/>
      <c r="C875" s="128" t="s">
        <v>809</v>
      </c>
      <c r="D875" s="122" t="s">
        <v>177</v>
      </c>
      <c r="E875" s="143">
        <v>270</v>
      </c>
      <c r="F875" s="124"/>
      <c r="G875" s="124"/>
      <c r="H875" s="124"/>
      <c r="I875" s="124"/>
      <c r="J875" s="124"/>
      <c r="K875" s="125"/>
      <c r="L875" s="124"/>
      <c r="M875" s="124"/>
      <c r="N875" s="124"/>
      <c r="O875" s="124"/>
      <c r="P875" s="126"/>
    </row>
    <row r="876" spans="1:16" s="127" customFormat="1" ht="18" customHeight="1">
      <c r="A876" s="137"/>
      <c r="B876" s="138"/>
      <c r="C876" s="139" t="s">
        <v>810</v>
      </c>
      <c r="D876" s="138" t="s">
        <v>127</v>
      </c>
      <c r="E876" s="138">
        <v>104.2</v>
      </c>
      <c r="F876" s="140"/>
      <c r="G876" s="140"/>
      <c r="H876" s="140"/>
      <c r="I876" s="140"/>
      <c r="J876" s="140"/>
      <c r="K876" s="141"/>
      <c r="L876" s="140"/>
      <c r="M876" s="140"/>
      <c r="N876" s="140"/>
      <c r="O876" s="140"/>
      <c r="P876" s="142"/>
    </row>
    <row r="877" spans="1:16" s="127" customFormat="1" ht="18" customHeight="1">
      <c r="A877" s="121">
        <v>204</v>
      </c>
      <c r="B877" s="122" t="s">
        <v>811</v>
      </c>
      <c r="C877" s="128" t="s">
        <v>53</v>
      </c>
      <c r="D877" s="122" t="s">
        <v>159</v>
      </c>
      <c r="E877" s="122">
        <v>1406.1</v>
      </c>
      <c r="F877" s="124"/>
      <c r="G877" s="124"/>
      <c r="H877" s="124"/>
      <c r="I877" s="124"/>
      <c r="J877" s="124"/>
      <c r="K877" s="125"/>
      <c r="L877" s="124"/>
      <c r="M877" s="124"/>
      <c r="N877" s="124"/>
      <c r="O877" s="124"/>
      <c r="P877" s="126"/>
    </row>
    <row r="878" spans="1:16" s="127" customFormat="1" ht="18" customHeight="1">
      <c r="A878" s="121"/>
      <c r="B878" s="122"/>
      <c r="C878" s="128" t="s">
        <v>808</v>
      </c>
      <c r="D878" s="122" t="s">
        <v>135</v>
      </c>
      <c r="E878" s="122">
        <v>26.6</v>
      </c>
      <c r="F878" s="124"/>
      <c r="G878" s="124"/>
      <c r="H878" s="124"/>
      <c r="I878" s="124"/>
      <c r="J878" s="124"/>
      <c r="K878" s="125"/>
      <c r="L878" s="124"/>
      <c r="M878" s="124"/>
      <c r="N878" s="124"/>
      <c r="O878" s="124"/>
      <c r="P878" s="126"/>
    </row>
    <row r="879" spans="1:16" s="127" customFormat="1" ht="18" customHeight="1">
      <c r="A879" s="121">
        <v>205</v>
      </c>
      <c r="B879" s="122" t="s">
        <v>812</v>
      </c>
      <c r="C879" s="128" t="s">
        <v>813</v>
      </c>
      <c r="D879" s="122" t="s">
        <v>159</v>
      </c>
      <c r="E879" s="143">
        <v>1245</v>
      </c>
      <c r="F879" s="124"/>
      <c r="G879" s="124"/>
      <c r="H879" s="124"/>
      <c r="I879" s="124"/>
      <c r="J879" s="124"/>
      <c r="K879" s="125"/>
      <c r="L879" s="124"/>
      <c r="M879" s="124"/>
      <c r="N879" s="124"/>
      <c r="O879" s="124"/>
      <c r="P879" s="126"/>
    </row>
    <row r="880" spans="1:16" s="127" customFormat="1" ht="18" customHeight="1">
      <c r="A880" s="121"/>
      <c r="B880" s="122"/>
      <c r="C880" s="128" t="s">
        <v>814</v>
      </c>
      <c r="D880" s="122" t="s">
        <v>177</v>
      </c>
      <c r="E880" s="124">
        <v>373.5</v>
      </c>
      <c r="F880" s="124"/>
      <c r="G880" s="124"/>
      <c r="H880" s="124"/>
      <c r="I880" s="124"/>
      <c r="J880" s="124"/>
      <c r="K880" s="125"/>
      <c r="L880" s="124"/>
      <c r="M880" s="124"/>
      <c r="N880" s="124"/>
      <c r="O880" s="124"/>
      <c r="P880" s="126"/>
    </row>
    <row r="881" spans="1:16" s="127" customFormat="1" ht="18" customHeight="1">
      <c r="A881" s="121">
        <v>206</v>
      </c>
      <c r="B881" s="122" t="s">
        <v>232</v>
      </c>
      <c r="C881" s="128" t="s">
        <v>54</v>
      </c>
      <c r="D881" s="122"/>
      <c r="E881" s="124"/>
      <c r="F881" s="124"/>
      <c r="G881" s="124"/>
      <c r="H881" s="124"/>
      <c r="I881" s="124"/>
      <c r="J881" s="124"/>
      <c r="K881" s="125"/>
      <c r="L881" s="124"/>
      <c r="M881" s="124"/>
      <c r="N881" s="124"/>
      <c r="O881" s="124"/>
      <c r="P881" s="126"/>
    </row>
    <row r="882" spans="1:16" s="127" customFormat="1" ht="18" customHeight="1">
      <c r="A882" s="121"/>
      <c r="B882" s="122"/>
      <c r="C882" s="128" t="s">
        <v>815</v>
      </c>
      <c r="D882" s="122" t="s">
        <v>159</v>
      </c>
      <c r="E882" s="122">
        <v>1406.1</v>
      </c>
      <c r="F882" s="124"/>
      <c r="G882" s="124"/>
      <c r="H882" s="124"/>
      <c r="I882" s="124"/>
      <c r="J882" s="124"/>
      <c r="K882" s="125"/>
      <c r="L882" s="124"/>
      <c r="M882" s="124"/>
      <c r="N882" s="124"/>
      <c r="O882" s="124"/>
      <c r="P882" s="126"/>
    </row>
    <row r="883" spans="1:16" s="127" customFormat="1" ht="18" customHeight="1">
      <c r="A883" s="121"/>
      <c r="B883" s="122"/>
      <c r="C883" s="128" t="s">
        <v>816</v>
      </c>
      <c r="D883" s="122" t="s">
        <v>135</v>
      </c>
      <c r="E883" s="124">
        <v>421.9</v>
      </c>
      <c r="F883" s="124"/>
      <c r="G883" s="124"/>
      <c r="H883" s="124"/>
      <c r="I883" s="124"/>
      <c r="J883" s="124"/>
      <c r="K883" s="125"/>
      <c r="L883" s="124"/>
      <c r="M883" s="124"/>
      <c r="N883" s="124"/>
      <c r="O883" s="124"/>
      <c r="P883" s="126"/>
    </row>
    <row r="884" spans="1:16" s="127" customFormat="1" ht="18" customHeight="1">
      <c r="A884" s="121">
        <v>207</v>
      </c>
      <c r="B884" s="122" t="s">
        <v>817</v>
      </c>
      <c r="C884" s="128" t="s">
        <v>818</v>
      </c>
      <c r="D884" s="122" t="s">
        <v>159</v>
      </c>
      <c r="E884" s="122">
        <v>1406.1</v>
      </c>
      <c r="F884" s="124"/>
      <c r="G884" s="124"/>
      <c r="H884" s="124"/>
      <c r="I884" s="124"/>
      <c r="J884" s="124"/>
      <c r="K884" s="125"/>
      <c r="L884" s="124"/>
      <c r="M884" s="124"/>
      <c r="N884" s="124"/>
      <c r="O884" s="124"/>
      <c r="P884" s="126"/>
    </row>
    <row r="885" spans="1:16" s="127" customFormat="1" ht="18" customHeight="1">
      <c r="A885" s="121"/>
      <c r="B885" s="122"/>
      <c r="C885" s="128" t="s">
        <v>823</v>
      </c>
      <c r="D885" s="122" t="s">
        <v>135</v>
      </c>
      <c r="E885" s="143">
        <v>31</v>
      </c>
      <c r="F885" s="124"/>
      <c r="G885" s="124"/>
      <c r="H885" s="124"/>
      <c r="I885" s="124"/>
      <c r="J885" s="124"/>
      <c r="K885" s="125"/>
      <c r="L885" s="124"/>
      <c r="M885" s="124"/>
      <c r="N885" s="124"/>
      <c r="O885" s="124"/>
      <c r="P885" s="126"/>
    </row>
    <row r="886" spans="1:16" s="127" customFormat="1" ht="18" customHeight="1">
      <c r="A886" s="121"/>
      <c r="B886" s="122"/>
      <c r="C886" s="128" t="s">
        <v>819</v>
      </c>
      <c r="D886" s="122" t="s">
        <v>177</v>
      </c>
      <c r="E886" s="143">
        <v>127</v>
      </c>
      <c r="F886" s="124"/>
      <c r="G886" s="124"/>
      <c r="H886" s="124"/>
      <c r="I886" s="124"/>
      <c r="J886" s="124"/>
      <c r="K886" s="125"/>
      <c r="L886" s="124"/>
      <c r="M886" s="124"/>
      <c r="N886" s="124"/>
      <c r="O886" s="124"/>
      <c r="P886" s="126"/>
    </row>
    <row r="887" spans="1:16" s="127" customFormat="1" ht="18" customHeight="1">
      <c r="A887" s="121">
        <v>208</v>
      </c>
      <c r="B887" s="122" t="s">
        <v>812</v>
      </c>
      <c r="C887" s="128" t="s">
        <v>820</v>
      </c>
      <c r="D887" s="122" t="s">
        <v>159</v>
      </c>
      <c r="E887" s="143">
        <v>2860</v>
      </c>
      <c r="F887" s="124"/>
      <c r="G887" s="124"/>
      <c r="H887" s="124"/>
      <c r="I887" s="124"/>
      <c r="J887" s="124"/>
      <c r="K887" s="125"/>
      <c r="L887" s="124"/>
      <c r="M887" s="124"/>
      <c r="N887" s="124"/>
      <c r="O887" s="124"/>
      <c r="P887" s="126"/>
    </row>
    <row r="888" spans="1:16" s="127" customFormat="1" ht="18" customHeight="1">
      <c r="A888" s="121"/>
      <c r="B888" s="122"/>
      <c r="C888" s="128" t="s">
        <v>814</v>
      </c>
      <c r="D888" s="122" t="s">
        <v>177</v>
      </c>
      <c r="E888" s="143">
        <v>858</v>
      </c>
      <c r="F888" s="124"/>
      <c r="G888" s="124"/>
      <c r="H888" s="124"/>
      <c r="I888" s="124"/>
      <c r="J888" s="124"/>
      <c r="K888" s="125"/>
      <c r="L888" s="124"/>
      <c r="M888" s="124"/>
      <c r="N888" s="124"/>
      <c r="O888" s="124"/>
      <c r="P888" s="126"/>
    </row>
    <row r="889" spans="1:16" s="127" customFormat="1" ht="18" customHeight="1">
      <c r="A889" s="121"/>
      <c r="B889" s="122"/>
      <c r="C889" s="138" t="s">
        <v>57</v>
      </c>
      <c r="D889" s="122"/>
      <c r="E889" s="122"/>
      <c r="F889" s="124"/>
      <c r="G889" s="124"/>
      <c r="H889" s="124"/>
      <c r="I889" s="124"/>
      <c r="J889" s="124"/>
      <c r="K889" s="125"/>
      <c r="L889" s="124"/>
      <c r="M889" s="124"/>
      <c r="N889" s="124"/>
      <c r="O889" s="124"/>
      <c r="P889" s="126"/>
    </row>
    <row r="890" spans="1:16" s="127" customFormat="1" ht="18" customHeight="1">
      <c r="A890" s="121">
        <v>209</v>
      </c>
      <c r="B890" s="122" t="s">
        <v>2400</v>
      </c>
      <c r="C890" s="128" t="s">
        <v>2439</v>
      </c>
      <c r="D890" s="122" t="s">
        <v>159</v>
      </c>
      <c r="E890" s="143">
        <v>16.6</v>
      </c>
      <c r="F890" s="124"/>
      <c r="G890" s="124"/>
      <c r="H890" s="124"/>
      <c r="I890" s="124"/>
      <c r="J890" s="124"/>
      <c r="K890" s="125"/>
      <c r="L890" s="124"/>
      <c r="M890" s="124"/>
      <c r="N890" s="124"/>
      <c r="O890" s="124"/>
      <c r="P890" s="126"/>
    </row>
    <row r="891" spans="1:16" s="127" customFormat="1" ht="18" customHeight="1">
      <c r="A891" s="121"/>
      <c r="B891" s="122"/>
      <c r="C891" s="128" t="s">
        <v>50</v>
      </c>
      <c r="D891" s="122" t="s">
        <v>127</v>
      </c>
      <c r="E891" s="143">
        <v>20</v>
      </c>
      <c r="F891" s="124"/>
      <c r="G891" s="124"/>
      <c r="H891" s="124"/>
      <c r="I891" s="160"/>
      <c r="J891" s="124"/>
      <c r="K891" s="125"/>
      <c r="L891" s="124"/>
      <c r="M891" s="124"/>
      <c r="N891" s="124"/>
      <c r="O891" s="124"/>
      <c r="P891" s="126"/>
    </row>
    <row r="892" spans="1:16" s="127" customFormat="1" ht="18" customHeight="1">
      <c r="A892" s="121">
        <v>210</v>
      </c>
      <c r="B892" s="189" t="s">
        <v>2402</v>
      </c>
      <c r="C892" s="128" t="s">
        <v>58</v>
      </c>
      <c r="D892" s="122" t="s">
        <v>159</v>
      </c>
      <c r="E892" s="122">
        <v>16.6</v>
      </c>
      <c r="F892" s="124"/>
      <c r="G892" s="124"/>
      <c r="H892" s="124"/>
      <c r="I892" s="124"/>
      <c r="J892" s="124"/>
      <c r="K892" s="125"/>
      <c r="L892" s="124"/>
      <c r="M892" s="124"/>
      <c r="N892" s="124"/>
      <c r="O892" s="124"/>
      <c r="P892" s="126"/>
    </row>
    <row r="893" spans="1:16" s="127" customFormat="1" ht="18" customHeight="1">
      <c r="A893" s="121"/>
      <c r="B893" s="122"/>
      <c r="C893" s="128" t="s">
        <v>2403</v>
      </c>
      <c r="D893" s="122" t="s">
        <v>135</v>
      </c>
      <c r="E893" s="122">
        <v>0.65</v>
      </c>
      <c r="F893" s="143"/>
      <c r="G893" s="124"/>
      <c r="H893" s="124"/>
      <c r="I893" s="124"/>
      <c r="J893" s="124"/>
      <c r="K893" s="125"/>
      <c r="L893" s="124"/>
      <c r="M893" s="124"/>
      <c r="N893" s="124"/>
      <c r="O893" s="124"/>
      <c r="P893" s="126"/>
    </row>
    <row r="894" spans="1:16" s="127" customFormat="1" ht="18" customHeight="1">
      <c r="A894" s="121">
        <v>211</v>
      </c>
      <c r="B894" s="122" t="s">
        <v>55</v>
      </c>
      <c r="C894" s="128" t="s">
        <v>56</v>
      </c>
      <c r="D894" s="122" t="s">
        <v>159</v>
      </c>
      <c r="E894" s="122">
        <v>16.6</v>
      </c>
      <c r="F894" s="183"/>
      <c r="G894" s="183"/>
      <c r="H894" s="183"/>
      <c r="I894" s="183"/>
      <c r="J894" s="183"/>
      <c r="K894" s="125"/>
      <c r="L894" s="124"/>
      <c r="M894" s="124"/>
      <c r="N894" s="124"/>
      <c r="O894" s="124"/>
      <c r="P894" s="126"/>
    </row>
    <row r="895" spans="1:16" s="127" customFormat="1" ht="18" customHeight="1">
      <c r="A895" s="121"/>
      <c r="B895" s="122"/>
      <c r="C895" s="128" t="s">
        <v>174</v>
      </c>
      <c r="D895" s="122" t="s">
        <v>135</v>
      </c>
      <c r="E895" s="122">
        <v>0.37</v>
      </c>
      <c r="F895" s="143"/>
      <c r="G895" s="124"/>
      <c r="H895" s="124"/>
      <c r="I895" s="124"/>
      <c r="J895" s="124"/>
      <c r="K895" s="125"/>
      <c r="L895" s="124"/>
      <c r="M895" s="124"/>
      <c r="N895" s="124"/>
      <c r="O895" s="124"/>
      <c r="P895" s="126"/>
    </row>
    <row r="896" spans="1:16" s="127" customFormat="1" ht="18" customHeight="1">
      <c r="A896" s="121"/>
      <c r="B896" s="122"/>
      <c r="C896" s="128"/>
      <c r="D896" s="122"/>
      <c r="E896" s="122"/>
      <c r="F896" s="143"/>
      <c r="G896" s="124"/>
      <c r="H896" s="124"/>
      <c r="I896" s="124"/>
      <c r="J896" s="124"/>
      <c r="K896" s="125"/>
      <c r="L896" s="124"/>
      <c r="M896" s="124"/>
      <c r="N896" s="124"/>
      <c r="O896" s="124"/>
      <c r="P896" s="126"/>
    </row>
    <row r="897" spans="1:16" s="127" customFormat="1" ht="18" customHeight="1">
      <c r="A897" s="121">
        <v>212</v>
      </c>
      <c r="B897" s="122" t="s">
        <v>829</v>
      </c>
      <c r="C897" s="128" t="s">
        <v>59</v>
      </c>
      <c r="D897" s="122" t="s">
        <v>144</v>
      </c>
      <c r="E897" s="122">
        <v>408.3</v>
      </c>
      <c r="F897" s="124"/>
      <c r="G897" s="124"/>
      <c r="H897" s="124"/>
      <c r="I897" s="124"/>
      <c r="J897" s="124"/>
      <c r="K897" s="125"/>
      <c r="L897" s="124"/>
      <c r="M897" s="124"/>
      <c r="N897" s="124"/>
      <c r="O897" s="124"/>
      <c r="P897" s="126"/>
    </row>
    <row r="898" spans="1:16" s="127" customFormat="1" ht="18" customHeight="1">
      <c r="A898" s="121"/>
      <c r="B898" s="122"/>
      <c r="C898" s="128" t="s">
        <v>2462</v>
      </c>
      <c r="D898" s="122" t="s">
        <v>159</v>
      </c>
      <c r="E898" s="122">
        <v>40.5</v>
      </c>
      <c r="F898" s="124"/>
      <c r="G898" s="124"/>
      <c r="H898" s="124"/>
      <c r="I898" s="124"/>
      <c r="J898" s="124"/>
      <c r="K898" s="125"/>
      <c r="L898" s="124"/>
      <c r="M898" s="124"/>
      <c r="N898" s="124"/>
      <c r="O898" s="124"/>
      <c r="P898" s="126"/>
    </row>
    <row r="899" spans="1:16" s="127" customFormat="1" ht="18" customHeight="1">
      <c r="A899" s="121"/>
      <c r="B899" s="122"/>
      <c r="C899" s="128" t="s">
        <v>181</v>
      </c>
      <c r="D899" s="122" t="s">
        <v>177</v>
      </c>
      <c r="E899" s="143">
        <v>162</v>
      </c>
      <c r="F899" s="124"/>
      <c r="G899" s="124"/>
      <c r="H899" s="124"/>
      <c r="I899" s="124"/>
      <c r="J899" s="124"/>
      <c r="K899" s="125"/>
      <c r="L899" s="124"/>
      <c r="M899" s="124"/>
      <c r="N899" s="124"/>
      <c r="O899" s="124"/>
      <c r="P899" s="126"/>
    </row>
    <row r="900" spans="1:16" s="127" customFormat="1" ht="18" customHeight="1">
      <c r="A900" s="121"/>
      <c r="B900" s="122"/>
      <c r="C900" s="128" t="s">
        <v>2356</v>
      </c>
      <c r="D900" s="122" t="s">
        <v>127</v>
      </c>
      <c r="E900" s="122">
        <v>20.2</v>
      </c>
      <c r="F900" s="124"/>
      <c r="G900" s="124"/>
      <c r="H900" s="124"/>
      <c r="I900" s="124"/>
      <c r="J900" s="124"/>
      <c r="K900" s="125"/>
      <c r="L900" s="124"/>
      <c r="M900" s="124"/>
      <c r="N900" s="124"/>
      <c r="O900" s="124"/>
      <c r="P900" s="126"/>
    </row>
    <row r="901" spans="1:16" s="127" customFormat="1" ht="18" customHeight="1">
      <c r="A901" s="121">
        <v>213</v>
      </c>
      <c r="B901" s="122" t="s">
        <v>830</v>
      </c>
      <c r="C901" s="128" t="s">
        <v>60</v>
      </c>
      <c r="D901" s="122" t="s">
        <v>144</v>
      </c>
      <c r="E901" s="122">
        <v>1519.6</v>
      </c>
      <c r="F901" s="124"/>
      <c r="G901" s="124"/>
      <c r="H901" s="124"/>
      <c r="I901" s="124"/>
      <c r="J901" s="124"/>
      <c r="K901" s="125"/>
      <c r="L901" s="124"/>
      <c r="M901" s="124"/>
      <c r="N901" s="124"/>
      <c r="O901" s="124"/>
      <c r="P901" s="126"/>
    </row>
    <row r="902" spans="1:16" s="127" customFormat="1" ht="18" customHeight="1">
      <c r="A902" s="121"/>
      <c r="B902" s="122"/>
      <c r="C902" s="128" t="s">
        <v>831</v>
      </c>
      <c r="D902" s="122" t="s">
        <v>127</v>
      </c>
      <c r="E902" s="143">
        <v>1672</v>
      </c>
      <c r="F902" s="124"/>
      <c r="G902" s="124"/>
      <c r="H902" s="124"/>
      <c r="I902" s="124"/>
      <c r="J902" s="124"/>
      <c r="K902" s="125"/>
      <c r="L902" s="124"/>
      <c r="M902" s="124"/>
      <c r="N902" s="124"/>
      <c r="O902" s="124"/>
      <c r="P902" s="126"/>
    </row>
    <row r="903" spans="1:16" s="127" customFormat="1" ht="18" customHeight="1">
      <c r="A903" s="121"/>
      <c r="B903" s="122"/>
      <c r="C903" s="128" t="s">
        <v>2408</v>
      </c>
      <c r="D903" s="122" t="s">
        <v>143</v>
      </c>
      <c r="E903" s="122">
        <v>1520</v>
      </c>
      <c r="F903" s="124"/>
      <c r="G903" s="124"/>
      <c r="H903" s="124"/>
      <c r="I903" s="124"/>
      <c r="J903" s="124"/>
      <c r="K903" s="125"/>
      <c r="L903" s="124"/>
      <c r="M903" s="124"/>
      <c r="N903" s="124"/>
      <c r="O903" s="124"/>
      <c r="P903" s="126"/>
    </row>
    <row r="904" spans="1:16" s="127" customFormat="1" ht="18" customHeight="1">
      <c r="A904" s="121">
        <v>214</v>
      </c>
      <c r="B904" s="122" t="s">
        <v>2369</v>
      </c>
      <c r="C904" s="662" t="s">
        <v>62</v>
      </c>
      <c r="D904" s="122" t="s">
        <v>159</v>
      </c>
      <c r="E904" s="122">
        <v>9.76</v>
      </c>
      <c r="F904" s="124"/>
      <c r="G904" s="124"/>
      <c r="H904" s="124"/>
      <c r="I904" s="124"/>
      <c r="J904" s="124"/>
      <c r="K904" s="125"/>
      <c r="L904" s="124"/>
      <c r="M904" s="124"/>
      <c r="N904" s="124"/>
      <c r="O904" s="124"/>
      <c r="P904" s="126"/>
    </row>
    <row r="905" spans="1:16" s="127" customFormat="1" ht="18" customHeight="1">
      <c r="A905" s="121"/>
      <c r="B905" s="122"/>
      <c r="C905" s="128" t="s">
        <v>61</v>
      </c>
      <c r="D905" s="122" t="s">
        <v>143</v>
      </c>
      <c r="E905" s="122">
        <v>2</v>
      </c>
      <c r="F905" s="124"/>
      <c r="G905" s="124"/>
      <c r="H905" s="124"/>
      <c r="I905" s="124"/>
      <c r="J905" s="124"/>
      <c r="K905" s="125"/>
      <c r="L905" s="124"/>
      <c r="M905" s="124"/>
      <c r="N905" s="124"/>
      <c r="O905" s="124"/>
      <c r="P905" s="126"/>
    </row>
    <row r="906" spans="1:16" s="127" customFormat="1" ht="18" customHeight="1" thickBot="1">
      <c r="A906" s="121"/>
      <c r="B906" s="122"/>
      <c r="C906" s="128" t="s">
        <v>833</v>
      </c>
      <c r="D906" s="122" t="s">
        <v>127</v>
      </c>
      <c r="E906" s="122">
        <v>2</v>
      </c>
      <c r="F906" s="124"/>
      <c r="G906" s="124"/>
      <c r="H906" s="124"/>
      <c r="I906" s="124"/>
      <c r="J906" s="124"/>
      <c r="K906" s="125"/>
      <c r="L906" s="124"/>
      <c r="M906" s="124"/>
      <c r="N906" s="124"/>
      <c r="O906" s="124"/>
      <c r="P906" s="126"/>
    </row>
    <row r="907" spans="1:16" s="105" customFormat="1" ht="18" customHeight="1" thickBot="1">
      <c r="A907" s="129"/>
      <c r="B907" s="729" t="s">
        <v>145</v>
      </c>
      <c r="C907" s="729"/>
      <c r="D907" s="131" t="s">
        <v>142</v>
      </c>
      <c r="E907" s="132"/>
      <c r="F907" s="133"/>
      <c r="G907" s="133"/>
      <c r="H907" s="133"/>
      <c r="I907" s="133"/>
      <c r="J907" s="133"/>
      <c r="K907" s="133"/>
      <c r="L907" s="134">
        <f>SUM(L687:L906)</f>
        <v>0</v>
      </c>
      <c r="M907" s="134">
        <f>SUM(M687:M906)</f>
        <v>0</v>
      </c>
      <c r="N907" s="134">
        <f>SUM(N687:N906)</f>
        <v>0</v>
      </c>
      <c r="O907" s="134">
        <f>SUM(O687:O906)</f>
        <v>0</v>
      </c>
      <c r="P907" s="135">
        <f>SUM(P687:P906)</f>
        <v>0</v>
      </c>
    </row>
    <row r="908" spans="1:16" s="105" customFormat="1" ht="18" customHeight="1" thickBot="1">
      <c r="A908" s="144"/>
      <c r="B908" s="145"/>
      <c r="C908" s="145" t="s">
        <v>146</v>
      </c>
      <c r="D908" s="146" t="s">
        <v>147</v>
      </c>
      <c r="E908" s="147"/>
      <c r="F908" s="145"/>
      <c r="G908" s="145"/>
      <c r="H908" s="145"/>
      <c r="I908" s="145"/>
      <c r="J908" s="145"/>
      <c r="K908" s="145"/>
      <c r="L908" s="189"/>
      <c r="M908" s="136"/>
      <c r="N908" s="136">
        <f>ROUND(N907*0.05,2)</f>
        <v>0</v>
      </c>
      <c r="O908" s="136"/>
      <c r="P908" s="148">
        <f>SUM(N908:O908)</f>
        <v>0</v>
      </c>
    </row>
    <row r="909" spans="1:16" s="105" customFormat="1" ht="18" customHeight="1" thickBot="1">
      <c r="A909" s="149"/>
      <c r="B909" s="150"/>
      <c r="C909" s="130" t="s">
        <v>141</v>
      </c>
      <c r="D909" s="151" t="s">
        <v>142</v>
      </c>
      <c r="E909" s="152"/>
      <c r="F909" s="150"/>
      <c r="G909" s="150"/>
      <c r="H909" s="150"/>
      <c r="I909" s="150"/>
      <c r="J909" s="150"/>
      <c r="K909" s="150"/>
      <c r="L909" s="134">
        <f>SUM(L907)</f>
        <v>0</v>
      </c>
      <c r="M909" s="134">
        <f>SUM(M907)</f>
        <v>0</v>
      </c>
      <c r="N909" s="134">
        <f>SUM(N907:N908)</f>
        <v>0</v>
      </c>
      <c r="O909" s="134">
        <f>SUM(O907)</f>
        <v>0</v>
      </c>
      <c r="P909" s="135">
        <f>P907+P908</f>
        <v>0</v>
      </c>
    </row>
    <row r="910" spans="1:16" s="163" customFormat="1" ht="18" customHeight="1">
      <c r="A910" s="191"/>
      <c r="B910" s="192"/>
      <c r="C910" s="159" t="s">
        <v>2458</v>
      </c>
      <c r="D910" s="192"/>
      <c r="E910" s="192"/>
      <c r="F910" s="193"/>
      <c r="G910" s="193"/>
      <c r="H910" s="193"/>
      <c r="I910" s="193"/>
      <c r="J910" s="193"/>
      <c r="K910" s="194"/>
      <c r="L910" s="193"/>
      <c r="M910" s="193"/>
      <c r="N910" s="193"/>
      <c r="O910" s="193"/>
      <c r="P910" s="195"/>
    </row>
    <row r="911" spans="1:16" s="163" customFormat="1" ht="18" customHeight="1">
      <c r="A911" s="319"/>
      <c r="B911" s="178"/>
      <c r="C911" s="320" t="s">
        <v>834</v>
      </c>
      <c r="D911" s="178"/>
      <c r="E911" s="178"/>
      <c r="F911" s="321"/>
      <c r="G911" s="321"/>
      <c r="H911" s="321"/>
      <c r="I911" s="321"/>
      <c r="J911" s="321"/>
      <c r="K911" s="322"/>
      <c r="L911" s="321"/>
      <c r="M911" s="321"/>
      <c r="N911" s="321"/>
      <c r="O911" s="321"/>
      <c r="P911" s="323"/>
    </row>
    <row r="912" spans="1:16" s="127" customFormat="1" ht="18" customHeight="1">
      <c r="A912" s="121">
        <v>215</v>
      </c>
      <c r="B912" s="122" t="s">
        <v>835</v>
      </c>
      <c r="C912" s="128" t="s">
        <v>836</v>
      </c>
      <c r="D912" s="122" t="s">
        <v>159</v>
      </c>
      <c r="E912" s="122">
        <f>2678.4+1954.4+422.8</f>
        <v>5055.6</v>
      </c>
      <c r="F912" s="124"/>
      <c r="G912" s="124"/>
      <c r="H912" s="124"/>
      <c r="I912" s="124"/>
      <c r="J912" s="124"/>
      <c r="K912" s="125"/>
      <c r="L912" s="136"/>
      <c r="M912" s="124"/>
      <c r="N912" s="124"/>
      <c r="O912" s="124"/>
      <c r="P912" s="126"/>
    </row>
    <row r="913" spans="1:16" s="127" customFormat="1" ht="18" customHeight="1">
      <c r="A913" s="121"/>
      <c r="B913" s="122"/>
      <c r="C913" s="128" t="s">
        <v>174</v>
      </c>
      <c r="D913" s="122" t="s">
        <v>135</v>
      </c>
      <c r="E913" s="122">
        <f>ROUND(E912*0.015*1.15,2)</f>
        <v>87.21</v>
      </c>
      <c r="F913" s="124"/>
      <c r="G913" s="124"/>
      <c r="H913" s="124"/>
      <c r="I913" s="124"/>
      <c r="J913" s="124"/>
      <c r="K913" s="125"/>
      <c r="L913" s="124"/>
      <c r="M913" s="124"/>
      <c r="N913" s="124"/>
      <c r="O913" s="124"/>
      <c r="P913" s="126"/>
    </row>
    <row r="914" spans="1:16" s="127" customFormat="1" ht="18" customHeight="1">
      <c r="A914" s="121">
        <v>216</v>
      </c>
      <c r="B914" s="122" t="s">
        <v>837</v>
      </c>
      <c r="C914" s="128" t="s">
        <v>979</v>
      </c>
      <c r="D914" s="122" t="s">
        <v>159</v>
      </c>
      <c r="E914" s="143">
        <f>32.7+24</f>
        <v>56.7</v>
      </c>
      <c r="F914" s="124"/>
      <c r="G914" s="124"/>
      <c r="H914" s="124"/>
      <c r="I914" s="124"/>
      <c r="J914" s="124"/>
      <c r="K914" s="125"/>
      <c r="L914" s="124"/>
      <c r="M914" s="124"/>
      <c r="N914" s="124"/>
      <c r="O914" s="124"/>
      <c r="P914" s="126"/>
    </row>
    <row r="915" spans="1:16" s="127" customFormat="1" ht="18" customHeight="1">
      <c r="A915" s="121"/>
      <c r="B915" s="122"/>
      <c r="C915" s="128" t="s">
        <v>174</v>
      </c>
      <c r="D915" s="122" t="s">
        <v>135</v>
      </c>
      <c r="E915" s="122">
        <f>ROUND(E914*0.015*1.1,2)</f>
        <v>0.94</v>
      </c>
      <c r="F915" s="124"/>
      <c r="G915" s="124"/>
      <c r="H915" s="124"/>
      <c r="I915" s="124"/>
      <c r="J915" s="124"/>
      <c r="K915" s="125"/>
      <c r="L915" s="124"/>
      <c r="M915" s="124"/>
      <c r="N915" s="124"/>
      <c r="O915" s="124"/>
      <c r="P915" s="126"/>
    </row>
    <row r="916" spans="1:16" s="127" customFormat="1" ht="18" customHeight="1">
      <c r="A916" s="121">
        <v>217</v>
      </c>
      <c r="B916" s="122" t="s">
        <v>838</v>
      </c>
      <c r="C916" s="128" t="s">
        <v>973</v>
      </c>
      <c r="D916" s="122" t="s">
        <v>159</v>
      </c>
      <c r="E916" s="143">
        <v>147</v>
      </c>
      <c r="F916" s="124"/>
      <c r="G916" s="124"/>
      <c r="H916" s="124"/>
      <c r="I916" s="124"/>
      <c r="J916" s="124"/>
      <c r="K916" s="125"/>
      <c r="L916" s="124"/>
      <c r="M916" s="124"/>
      <c r="N916" s="124"/>
      <c r="O916" s="124"/>
      <c r="P916" s="126"/>
    </row>
    <row r="917" spans="1:16" s="127" customFormat="1" ht="18" customHeight="1">
      <c r="A917" s="121"/>
      <c r="B917" s="122"/>
      <c r="C917" s="128" t="s">
        <v>839</v>
      </c>
      <c r="D917" s="122" t="s">
        <v>159</v>
      </c>
      <c r="E917" s="143">
        <v>147</v>
      </c>
      <c r="F917" s="124"/>
      <c r="G917" s="124"/>
      <c r="H917" s="124"/>
      <c r="I917" s="124"/>
      <c r="J917" s="124"/>
      <c r="K917" s="125"/>
      <c r="L917" s="124"/>
      <c r="M917" s="124"/>
      <c r="N917" s="124"/>
      <c r="O917" s="124"/>
      <c r="P917" s="126"/>
    </row>
    <row r="918" spans="1:16" s="127" customFormat="1" ht="18" customHeight="1">
      <c r="A918" s="121"/>
      <c r="B918" s="122"/>
      <c r="C918" s="128" t="s">
        <v>222</v>
      </c>
      <c r="D918" s="122" t="s">
        <v>127</v>
      </c>
      <c r="E918" s="122">
        <f>ROUND(14*1.1,1)</f>
        <v>15.4</v>
      </c>
      <c r="F918" s="124"/>
      <c r="G918" s="124"/>
      <c r="H918" s="124"/>
      <c r="I918" s="124"/>
      <c r="J918" s="124"/>
      <c r="K918" s="125"/>
      <c r="L918" s="124"/>
      <c r="M918" s="124"/>
      <c r="N918" s="124"/>
      <c r="O918" s="124"/>
      <c r="P918" s="126"/>
    </row>
    <row r="919" spans="1:16" s="127" customFormat="1" ht="18" customHeight="1">
      <c r="A919" s="121"/>
      <c r="B919" s="122"/>
      <c r="C919" s="128" t="s">
        <v>974</v>
      </c>
      <c r="D919" s="122" t="s">
        <v>127</v>
      </c>
      <c r="E919" s="122">
        <f>ROUND(133*1.1,1)</f>
        <v>146.3</v>
      </c>
      <c r="F919" s="124"/>
      <c r="G919" s="124"/>
      <c r="H919" s="124"/>
      <c r="I919" s="124"/>
      <c r="J919" s="124"/>
      <c r="K919" s="125"/>
      <c r="L919" s="124"/>
      <c r="M919" s="124"/>
      <c r="N919" s="124"/>
      <c r="O919" s="124"/>
      <c r="P919" s="126"/>
    </row>
    <row r="920" spans="1:16" s="127" customFormat="1" ht="18" customHeight="1">
      <c r="A920" s="121"/>
      <c r="B920" s="122"/>
      <c r="C920" s="128" t="s">
        <v>205</v>
      </c>
      <c r="D920" s="122" t="s">
        <v>206</v>
      </c>
      <c r="E920" s="122">
        <v>1</v>
      </c>
      <c r="F920" s="124"/>
      <c r="G920" s="124"/>
      <c r="H920" s="124"/>
      <c r="I920" s="124"/>
      <c r="J920" s="124"/>
      <c r="K920" s="125"/>
      <c r="L920" s="124"/>
      <c r="M920" s="124"/>
      <c r="N920" s="124"/>
      <c r="O920" s="124"/>
      <c r="P920" s="126"/>
    </row>
    <row r="921" spans="1:16" s="127" customFormat="1" ht="18" customHeight="1">
      <c r="A921" s="121">
        <v>218</v>
      </c>
      <c r="B921" s="122" t="s">
        <v>840</v>
      </c>
      <c r="C921" s="128" t="s">
        <v>975</v>
      </c>
      <c r="D921" s="122" t="s">
        <v>159</v>
      </c>
      <c r="E921" s="122">
        <v>265.1</v>
      </c>
      <c r="F921" s="124"/>
      <c r="G921" s="124"/>
      <c r="H921" s="124"/>
      <c r="I921" s="124"/>
      <c r="J921" s="124"/>
      <c r="K921" s="125"/>
      <c r="L921" s="124"/>
      <c r="M921" s="124"/>
      <c r="N921" s="124"/>
      <c r="O921" s="124"/>
      <c r="P921" s="126"/>
    </row>
    <row r="922" spans="1:16" s="127" customFormat="1" ht="18" customHeight="1">
      <c r="A922" s="121"/>
      <c r="B922" s="122"/>
      <c r="C922" s="128" t="s">
        <v>174</v>
      </c>
      <c r="D922" s="122" t="s">
        <v>135</v>
      </c>
      <c r="E922" s="122">
        <f>ROUND(E921*0.04*1.1,2)</f>
        <v>11.66</v>
      </c>
      <c r="F922" s="124"/>
      <c r="G922" s="124"/>
      <c r="H922" s="124"/>
      <c r="I922" s="124"/>
      <c r="J922" s="124"/>
      <c r="K922" s="125"/>
      <c r="L922" s="124"/>
      <c r="M922" s="124"/>
      <c r="N922" s="124"/>
      <c r="O922" s="124"/>
      <c r="P922" s="126"/>
    </row>
    <row r="923" spans="1:16" s="127" customFormat="1" ht="18" customHeight="1">
      <c r="A923" s="121">
        <v>219</v>
      </c>
      <c r="B923" s="122" t="s">
        <v>843</v>
      </c>
      <c r="C923" s="128" t="s">
        <v>977</v>
      </c>
      <c r="D923" s="122"/>
      <c r="E923" s="188"/>
      <c r="F923" s="124"/>
      <c r="G923" s="124"/>
      <c r="H923" s="124"/>
      <c r="I923" s="124"/>
      <c r="J923" s="124"/>
      <c r="K923" s="125"/>
      <c r="L923" s="143"/>
      <c r="M923" s="124"/>
      <c r="N923" s="124"/>
      <c r="O923" s="124"/>
      <c r="P923" s="126"/>
    </row>
    <row r="924" spans="1:16" s="127" customFormat="1" ht="18" customHeight="1">
      <c r="A924" s="121"/>
      <c r="B924" s="122"/>
      <c r="C924" s="128" t="s">
        <v>976</v>
      </c>
      <c r="D924" s="122" t="s">
        <v>159</v>
      </c>
      <c r="E924" s="143">
        <f>E916+E921</f>
        <v>412.1</v>
      </c>
      <c r="F924" s="124"/>
      <c r="G924" s="124"/>
      <c r="H924" s="124"/>
      <c r="I924" s="124"/>
      <c r="J924" s="124"/>
      <c r="K924" s="125"/>
      <c r="L924" s="143"/>
      <c r="M924" s="124"/>
      <c r="N924" s="124"/>
      <c r="O924" s="124"/>
      <c r="P924" s="126"/>
    </row>
    <row r="925" spans="1:16" s="127" customFormat="1" ht="18" customHeight="1">
      <c r="A925" s="121"/>
      <c r="B925" s="122"/>
      <c r="C925" s="128" t="s">
        <v>2362</v>
      </c>
      <c r="D925" s="122" t="s">
        <v>177</v>
      </c>
      <c r="E925" s="122">
        <f>ROUND(E924*0.9,1)</f>
        <v>370.9</v>
      </c>
      <c r="F925" s="124"/>
      <c r="G925" s="124"/>
      <c r="H925" s="124"/>
      <c r="I925" s="124"/>
      <c r="J925" s="124"/>
      <c r="K925" s="125"/>
      <c r="L925" s="124"/>
      <c r="M925" s="124"/>
      <c r="N925" s="124"/>
      <c r="O925" s="124"/>
      <c r="P925" s="126"/>
    </row>
    <row r="926" spans="1:16" s="127" customFormat="1" ht="18" customHeight="1">
      <c r="A926" s="121"/>
      <c r="B926" s="122"/>
      <c r="C926" s="128" t="s">
        <v>981</v>
      </c>
      <c r="D926" s="122" t="s">
        <v>127</v>
      </c>
      <c r="E926" s="124">
        <f>ROUND(E924*0.2,2)</f>
        <v>82.42</v>
      </c>
      <c r="F926" s="124"/>
      <c r="G926" s="124"/>
      <c r="H926" s="124"/>
      <c r="I926" s="124"/>
      <c r="J926" s="124"/>
      <c r="K926" s="125"/>
      <c r="L926" s="124"/>
      <c r="M926" s="124"/>
      <c r="N926" s="124"/>
      <c r="O926" s="124"/>
      <c r="P926" s="126"/>
    </row>
    <row r="927" spans="1:16" s="127" customFormat="1" ht="18" customHeight="1">
      <c r="A927" s="121"/>
      <c r="B927" s="122"/>
      <c r="C927" s="128" t="s">
        <v>982</v>
      </c>
      <c r="D927" s="122" t="s">
        <v>127</v>
      </c>
      <c r="E927" s="124">
        <f>ROUND(E924*0.25,2)</f>
        <v>103.03</v>
      </c>
      <c r="F927" s="124"/>
      <c r="G927" s="124"/>
      <c r="H927" s="124"/>
      <c r="I927" s="124"/>
      <c r="J927" s="124"/>
      <c r="K927" s="125"/>
      <c r="L927" s="124"/>
      <c r="M927" s="124"/>
      <c r="N927" s="124"/>
      <c r="O927" s="124"/>
      <c r="P927" s="126"/>
    </row>
    <row r="928" spans="1:16" s="127" customFormat="1" ht="18" customHeight="1">
      <c r="A928" s="121">
        <v>220</v>
      </c>
      <c r="B928" s="122" t="s">
        <v>841</v>
      </c>
      <c r="C928" s="128" t="s">
        <v>978</v>
      </c>
      <c r="D928" s="122" t="s">
        <v>159</v>
      </c>
      <c r="E928" s="143">
        <f>E914</f>
        <v>56.7</v>
      </c>
      <c r="F928" s="124"/>
      <c r="G928" s="124"/>
      <c r="H928" s="124"/>
      <c r="I928" s="124"/>
      <c r="J928" s="124"/>
      <c r="K928" s="125"/>
      <c r="L928" s="124"/>
      <c r="M928" s="124"/>
      <c r="N928" s="124"/>
      <c r="O928" s="124"/>
      <c r="P928" s="126"/>
    </row>
    <row r="929" spans="1:16" s="127" customFormat="1" ht="18" customHeight="1">
      <c r="A929" s="121"/>
      <c r="B929" s="122"/>
      <c r="C929" s="128" t="s">
        <v>2362</v>
      </c>
      <c r="D929" s="122" t="s">
        <v>177</v>
      </c>
      <c r="E929" s="143">
        <f>ROUND(E928*1.2,1)</f>
        <v>68</v>
      </c>
      <c r="F929" s="124"/>
      <c r="G929" s="124"/>
      <c r="H929" s="124"/>
      <c r="I929" s="124"/>
      <c r="J929" s="124"/>
      <c r="K929" s="125"/>
      <c r="L929" s="124"/>
      <c r="M929" s="124"/>
      <c r="N929" s="124"/>
      <c r="O929" s="124"/>
      <c r="P929" s="126"/>
    </row>
    <row r="930" spans="1:16" s="127" customFormat="1" ht="18" customHeight="1">
      <c r="A930" s="121"/>
      <c r="B930" s="122"/>
      <c r="C930" s="128" t="s">
        <v>981</v>
      </c>
      <c r="D930" s="122" t="s">
        <v>127</v>
      </c>
      <c r="E930" s="124">
        <f>ROUND(E928*0.2,2)</f>
        <v>11.34</v>
      </c>
      <c r="F930" s="124"/>
      <c r="G930" s="124"/>
      <c r="H930" s="124"/>
      <c r="I930" s="124"/>
      <c r="J930" s="124"/>
      <c r="K930" s="125"/>
      <c r="L930" s="124"/>
      <c r="M930" s="124"/>
      <c r="N930" s="124"/>
      <c r="O930" s="124"/>
      <c r="P930" s="126"/>
    </row>
    <row r="931" spans="1:16" s="127" customFormat="1" ht="18" customHeight="1">
      <c r="A931" s="121"/>
      <c r="B931" s="122"/>
      <c r="C931" s="128" t="s">
        <v>982</v>
      </c>
      <c r="D931" s="122" t="s">
        <v>127</v>
      </c>
      <c r="E931" s="124">
        <f>ROUND(E928*0.25,2)</f>
        <v>14.18</v>
      </c>
      <c r="F931" s="124"/>
      <c r="G931" s="124"/>
      <c r="H931" s="124"/>
      <c r="I931" s="124"/>
      <c r="J931" s="124"/>
      <c r="K931" s="125"/>
      <c r="L931" s="124"/>
      <c r="M931" s="124"/>
      <c r="N931" s="124"/>
      <c r="O931" s="124"/>
      <c r="P931" s="126"/>
    </row>
    <row r="932" spans="1:16" s="127" customFormat="1" ht="18" customHeight="1">
      <c r="A932" s="121">
        <v>221</v>
      </c>
      <c r="B932" s="122" t="s">
        <v>841</v>
      </c>
      <c r="C932" s="128" t="s">
        <v>980</v>
      </c>
      <c r="D932" s="122" t="s">
        <v>159</v>
      </c>
      <c r="E932" s="143">
        <v>4345.6</v>
      </c>
      <c r="F932" s="124"/>
      <c r="G932" s="124"/>
      <c r="H932" s="124"/>
      <c r="I932" s="124"/>
      <c r="J932" s="124"/>
      <c r="K932" s="125"/>
      <c r="L932" s="143"/>
      <c r="M932" s="124"/>
      <c r="N932" s="124"/>
      <c r="O932" s="124"/>
      <c r="P932" s="126"/>
    </row>
    <row r="933" spans="1:16" s="127" customFormat="1" ht="18" customHeight="1">
      <c r="A933" s="121"/>
      <c r="B933" s="122"/>
      <c r="C933" s="128" t="s">
        <v>2362</v>
      </c>
      <c r="D933" s="122" t="s">
        <v>177</v>
      </c>
      <c r="E933" s="143">
        <f>ROUND(E932*0.9,1)</f>
        <v>3911</v>
      </c>
      <c r="F933" s="124"/>
      <c r="G933" s="124"/>
      <c r="H933" s="124"/>
      <c r="I933" s="124"/>
      <c r="J933" s="124"/>
      <c r="K933" s="125"/>
      <c r="L933" s="124"/>
      <c r="M933" s="124"/>
      <c r="N933" s="124"/>
      <c r="O933" s="124"/>
      <c r="P933" s="126"/>
    </row>
    <row r="934" spans="1:16" s="127" customFormat="1" ht="18" customHeight="1">
      <c r="A934" s="121"/>
      <c r="B934" s="122"/>
      <c r="C934" s="128" t="s">
        <v>981</v>
      </c>
      <c r="D934" s="122" t="s">
        <v>127</v>
      </c>
      <c r="E934" s="143">
        <f>ROUND(E932*0.2,1)</f>
        <v>869.1</v>
      </c>
      <c r="F934" s="124"/>
      <c r="G934" s="124"/>
      <c r="H934" s="124"/>
      <c r="I934" s="124"/>
      <c r="J934" s="124"/>
      <c r="K934" s="125"/>
      <c r="L934" s="124"/>
      <c r="M934" s="124"/>
      <c r="N934" s="124"/>
      <c r="O934" s="124"/>
      <c r="P934" s="126"/>
    </row>
    <row r="935" spans="1:16" s="127" customFormat="1" ht="18" customHeight="1">
      <c r="A935" s="121"/>
      <c r="B935" s="122"/>
      <c r="C935" s="128" t="s">
        <v>982</v>
      </c>
      <c r="D935" s="122" t="s">
        <v>127</v>
      </c>
      <c r="E935" s="143">
        <f>ROUND(E932*0.25,1)</f>
        <v>1086.4</v>
      </c>
      <c r="F935" s="124"/>
      <c r="G935" s="124"/>
      <c r="H935" s="124"/>
      <c r="I935" s="124"/>
      <c r="J935" s="124"/>
      <c r="K935" s="125"/>
      <c r="L935" s="124"/>
      <c r="M935" s="124"/>
      <c r="N935" s="124"/>
      <c r="O935" s="124"/>
      <c r="P935" s="126"/>
    </row>
    <row r="936" spans="1:16" s="127" customFormat="1" ht="18" customHeight="1">
      <c r="A936" s="121">
        <v>222</v>
      </c>
      <c r="B936" s="122" t="s">
        <v>841</v>
      </c>
      <c r="C936" s="128" t="s">
        <v>895</v>
      </c>
      <c r="D936" s="122"/>
      <c r="E936" s="143"/>
      <c r="F936" s="124"/>
      <c r="G936" s="124"/>
      <c r="H936" s="124"/>
      <c r="I936" s="124"/>
      <c r="J936" s="124"/>
      <c r="K936" s="125"/>
      <c r="L936" s="143"/>
      <c r="M936" s="124"/>
      <c r="N936" s="124"/>
      <c r="O936" s="124"/>
      <c r="P936" s="126"/>
    </row>
    <row r="937" spans="1:16" s="127" customFormat="1" ht="18" customHeight="1">
      <c r="A937" s="121"/>
      <c r="B937" s="122"/>
      <c r="C937" s="128" t="s">
        <v>202</v>
      </c>
      <c r="D937" s="122" t="s">
        <v>159</v>
      </c>
      <c r="E937" s="143">
        <v>189.3</v>
      </c>
      <c r="F937" s="124"/>
      <c r="G937" s="124"/>
      <c r="H937" s="124"/>
      <c r="I937" s="124"/>
      <c r="J937" s="124"/>
      <c r="K937" s="125"/>
      <c r="L937" s="143"/>
      <c r="M937" s="124"/>
      <c r="N937" s="124"/>
      <c r="O937" s="124"/>
      <c r="P937" s="126"/>
    </row>
    <row r="938" spans="1:16" s="127" customFormat="1" ht="18" customHeight="1">
      <c r="A938" s="137"/>
      <c r="B938" s="138"/>
      <c r="C938" s="139" t="s">
        <v>2362</v>
      </c>
      <c r="D938" s="138" t="s">
        <v>177</v>
      </c>
      <c r="E938" s="153">
        <f>ROUND(E937*0.9,1)</f>
        <v>170.4</v>
      </c>
      <c r="F938" s="140"/>
      <c r="G938" s="140"/>
      <c r="H938" s="140"/>
      <c r="I938" s="140"/>
      <c r="J938" s="140"/>
      <c r="K938" s="141"/>
      <c r="L938" s="140"/>
      <c r="M938" s="140"/>
      <c r="N938" s="140"/>
      <c r="O938" s="140"/>
      <c r="P938" s="142"/>
    </row>
    <row r="939" spans="1:16" s="127" customFormat="1" ht="18" customHeight="1">
      <c r="A939" s="121"/>
      <c r="B939" s="122"/>
      <c r="C939" s="128" t="s">
        <v>983</v>
      </c>
      <c r="D939" s="122" t="s">
        <v>127</v>
      </c>
      <c r="E939" s="143">
        <f>ROUND(E937*0.45,1)</f>
        <v>85.2</v>
      </c>
      <c r="F939" s="124"/>
      <c r="G939" s="124"/>
      <c r="H939" s="124"/>
      <c r="I939" s="124"/>
      <c r="J939" s="124"/>
      <c r="K939" s="125"/>
      <c r="L939" s="124"/>
      <c r="M939" s="124"/>
      <c r="N939" s="124"/>
      <c r="O939" s="124"/>
      <c r="P939" s="126"/>
    </row>
    <row r="940" spans="1:16" s="127" customFormat="1" ht="18" customHeight="1">
      <c r="A940" s="121">
        <v>223</v>
      </c>
      <c r="B940" s="122" t="s">
        <v>2448</v>
      </c>
      <c r="C940" s="128" t="s">
        <v>984</v>
      </c>
      <c r="D940" s="122"/>
      <c r="E940" s="122"/>
      <c r="F940" s="124"/>
      <c r="G940" s="124"/>
      <c r="H940" s="124"/>
      <c r="I940" s="124"/>
      <c r="J940" s="124"/>
      <c r="K940" s="125"/>
      <c r="L940" s="124"/>
      <c r="M940" s="124"/>
      <c r="N940" s="124"/>
      <c r="O940" s="124"/>
      <c r="P940" s="126"/>
    </row>
    <row r="941" spans="1:16" s="127" customFormat="1" ht="18" customHeight="1">
      <c r="A941" s="121"/>
      <c r="B941" s="122"/>
      <c r="C941" s="128" t="s">
        <v>985</v>
      </c>
      <c r="D941" s="122" t="s">
        <v>159</v>
      </c>
      <c r="E941" s="122">
        <f>129.9+223.7</f>
        <v>353.6</v>
      </c>
      <c r="F941" s="124"/>
      <c r="G941" s="124"/>
      <c r="H941" s="124"/>
      <c r="I941" s="124"/>
      <c r="J941" s="124"/>
      <c r="K941" s="125"/>
      <c r="L941" s="124"/>
      <c r="M941" s="124"/>
      <c r="N941" s="124"/>
      <c r="O941" s="124"/>
      <c r="P941" s="126"/>
    </row>
    <row r="942" spans="1:16" s="127" customFormat="1" ht="18" customHeight="1">
      <c r="A942" s="121"/>
      <c r="B942" s="122"/>
      <c r="C942" s="128" t="s">
        <v>25</v>
      </c>
      <c r="D942" s="122" t="s">
        <v>177</v>
      </c>
      <c r="E942" s="143">
        <f>ROUND(E941*2.3,1)</f>
        <v>813.3</v>
      </c>
      <c r="F942" s="124"/>
      <c r="G942" s="124"/>
      <c r="H942" s="124"/>
      <c r="I942" s="124"/>
      <c r="J942" s="124"/>
      <c r="K942" s="125"/>
      <c r="L942" s="124"/>
      <c r="M942" s="124"/>
      <c r="N942" s="124"/>
      <c r="O942" s="124"/>
      <c r="P942" s="126"/>
    </row>
    <row r="943" spans="1:16" s="127" customFormat="1" ht="18" customHeight="1">
      <c r="A943" s="121"/>
      <c r="B943" s="122"/>
      <c r="C943" s="128" t="s">
        <v>26</v>
      </c>
      <c r="D943" s="122" t="s">
        <v>144</v>
      </c>
      <c r="E943" s="143">
        <f>ROUND(E941*1.15,1)</f>
        <v>406.6</v>
      </c>
      <c r="F943" s="124"/>
      <c r="G943" s="124"/>
      <c r="H943" s="124"/>
      <c r="I943" s="124"/>
      <c r="J943" s="124"/>
      <c r="K943" s="125"/>
      <c r="L943" s="124"/>
      <c r="M943" s="124"/>
      <c r="N943" s="124"/>
      <c r="O943" s="124"/>
      <c r="P943" s="126"/>
    </row>
    <row r="944" spans="1:16" s="127" customFormat="1" ht="18" customHeight="1">
      <c r="A944" s="121">
        <v>224</v>
      </c>
      <c r="B944" s="122" t="s">
        <v>844</v>
      </c>
      <c r="C944" s="128" t="s">
        <v>845</v>
      </c>
      <c r="D944" s="122" t="s">
        <v>159</v>
      </c>
      <c r="E944" s="122">
        <v>495.8</v>
      </c>
      <c r="F944" s="124"/>
      <c r="G944" s="124"/>
      <c r="H944" s="124"/>
      <c r="I944" s="124"/>
      <c r="J944" s="124"/>
      <c r="K944" s="125"/>
      <c r="L944" s="124"/>
      <c r="M944" s="124"/>
      <c r="N944" s="124"/>
      <c r="O944" s="124"/>
      <c r="P944" s="126"/>
    </row>
    <row r="945" spans="1:16" s="127" customFormat="1" ht="18" customHeight="1">
      <c r="A945" s="121"/>
      <c r="B945" s="122"/>
      <c r="C945" s="128" t="s">
        <v>846</v>
      </c>
      <c r="D945" s="122" t="s">
        <v>127</v>
      </c>
      <c r="E945" s="143">
        <f>ROUND(E944*1.08,1)</f>
        <v>535.5</v>
      </c>
      <c r="F945" s="124"/>
      <c r="G945" s="124"/>
      <c r="H945" s="124"/>
      <c r="I945" s="124"/>
      <c r="J945" s="124"/>
      <c r="K945" s="125"/>
      <c r="L945" s="124"/>
      <c r="M945" s="124"/>
      <c r="N945" s="124"/>
      <c r="O945" s="124"/>
      <c r="P945" s="126"/>
    </row>
    <row r="946" spans="1:16" s="127" customFormat="1" ht="18" customHeight="1">
      <c r="A946" s="121"/>
      <c r="B946" s="122"/>
      <c r="C946" s="128" t="s">
        <v>181</v>
      </c>
      <c r="D946" s="122" t="s">
        <v>177</v>
      </c>
      <c r="E946" s="143">
        <f>ROUND(E944*3.5,1)</f>
        <v>1735.3</v>
      </c>
      <c r="F946" s="124"/>
      <c r="G946" s="124"/>
      <c r="H946" s="124"/>
      <c r="I946" s="124"/>
      <c r="J946" s="124"/>
      <c r="K946" s="125"/>
      <c r="L946" s="124"/>
      <c r="M946" s="124"/>
      <c r="N946" s="124"/>
      <c r="O946" s="124"/>
      <c r="P946" s="126"/>
    </row>
    <row r="947" spans="1:16" s="127" customFormat="1" ht="18" customHeight="1">
      <c r="A947" s="121"/>
      <c r="B947" s="122"/>
      <c r="C947" s="128" t="s">
        <v>2356</v>
      </c>
      <c r="D947" s="122" t="s">
        <v>127</v>
      </c>
      <c r="E947" s="143">
        <f>ROUND(E944*0.45,1)</f>
        <v>223.1</v>
      </c>
      <c r="F947" s="124"/>
      <c r="G947" s="124"/>
      <c r="H947" s="124"/>
      <c r="I947" s="124"/>
      <c r="J947" s="124"/>
      <c r="K947" s="125"/>
      <c r="L947" s="124"/>
      <c r="M947" s="124"/>
      <c r="N947" s="124"/>
      <c r="O947" s="124"/>
      <c r="P947" s="126"/>
    </row>
    <row r="948" spans="1:16" s="163" customFormat="1" ht="18" customHeight="1">
      <c r="A948" s="157"/>
      <c r="B948" s="158"/>
      <c r="C948" s="178" t="s">
        <v>848</v>
      </c>
      <c r="D948" s="158"/>
      <c r="E948" s="181"/>
      <c r="F948" s="160"/>
      <c r="G948" s="160"/>
      <c r="H948" s="160"/>
      <c r="I948" s="160"/>
      <c r="J948" s="160"/>
      <c r="K948" s="161"/>
      <c r="L948" s="160"/>
      <c r="M948" s="160"/>
      <c r="N948" s="160"/>
      <c r="O948" s="160"/>
      <c r="P948" s="162"/>
    </row>
    <row r="949" spans="1:16" s="127" customFormat="1" ht="18" customHeight="1">
      <c r="A949" s="121">
        <v>225</v>
      </c>
      <c r="B949" s="122" t="s">
        <v>849</v>
      </c>
      <c r="C949" s="128" t="s">
        <v>850</v>
      </c>
      <c r="D949" s="122" t="s">
        <v>159</v>
      </c>
      <c r="E949" s="143">
        <v>2747</v>
      </c>
      <c r="F949" s="124"/>
      <c r="G949" s="124"/>
      <c r="H949" s="124"/>
      <c r="I949" s="124"/>
      <c r="J949" s="124"/>
      <c r="K949" s="125"/>
      <c r="L949" s="136"/>
      <c r="M949" s="124"/>
      <c r="N949" s="124"/>
      <c r="O949" s="124"/>
      <c r="P949" s="126"/>
    </row>
    <row r="950" spans="1:16" s="127" customFormat="1" ht="18" customHeight="1">
      <c r="A950" s="121"/>
      <c r="B950" s="122"/>
      <c r="C950" s="128" t="s">
        <v>839</v>
      </c>
      <c r="D950" s="122" t="s">
        <v>159</v>
      </c>
      <c r="E950" s="143">
        <v>2747</v>
      </c>
      <c r="F950" s="124"/>
      <c r="G950" s="124"/>
      <c r="H950" s="124"/>
      <c r="I950" s="124"/>
      <c r="J950" s="124"/>
      <c r="K950" s="125"/>
      <c r="L950" s="124"/>
      <c r="M950" s="124"/>
      <c r="N950" s="124"/>
      <c r="O950" s="124"/>
      <c r="P950" s="126"/>
    </row>
    <row r="951" spans="1:16" s="127" customFormat="1" ht="18" customHeight="1">
      <c r="A951" s="121"/>
      <c r="B951" s="122"/>
      <c r="C951" s="128" t="s">
        <v>851</v>
      </c>
      <c r="D951" s="122" t="s">
        <v>127</v>
      </c>
      <c r="E951" s="143">
        <f>ROUND(1227.5*1.05,1)</f>
        <v>1288.9</v>
      </c>
      <c r="F951" s="124"/>
      <c r="G951" s="124"/>
      <c r="H951" s="124"/>
      <c r="I951" s="124"/>
      <c r="J951" s="124"/>
      <c r="K951" s="125"/>
      <c r="L951" s="124"/>
      <c r="M951" s="124"/>
      <c r="N951" s="124"/>
      <c r="O951" s="124"/>
      <c r="P951" s="126"/>
    </row>
    <row r="952" spans="1:16" s="127" customFormat="1" ht="18" customHeight="1">
      <c r="A952" s="121"/>
      <c r="B952" s="122"/>
      <c r="C952" s="128" t="s">
        <v>896</v>
      </c>
      <c r="D952" s="122" t="s">
        <v>127</v>
      </c>
      <c r="E952" s="143">
        <f>ROUND(1356*1.05,1)</f>
        <v>1423.8</v>
      </c>
      <c r="F952" s="124"/>
      <c r="G952" s="124"/>
      <c r="H952" s="124"/>
      <c r="I952" s="124"/>
      <c r="J952" s="124"/>
      <c r="K952" s="125"/>
      <c r="L952" s="124"/>
      <c r="M952" s="124"/>
      <c r="N952" s="124"/>
      <c r="O952" s="124"/>
      <c r="P952" s="126"/>
    </row>
    <row r="953" spans="1:16" s="127" customFormat="1" ht="18" customHeight="1">
      <c r="A953" s="121"/>
      <c r="B953" s="122"/>
      <c r="C953" s="128" t="s">
        <v>897</v>
      </c>
      <c r="D953" s="122" t="s">
        <v>127</v>
      </c>
      <c r="E953" s="143">
        <f>ROUND(163.5*1.05,1)</f>
        <v>171.7</v>
      </c>
      <c r="F953" s="124"/>
      <c r="G953" s="124"/>
      <c r="H953" s="124"/>
      <c r="I953" s="124"/>
      <c r="J953" s="124"/>
      <c r="K953" s="125"/>
      <c r="L953" s="124"/>
      <c r="M953" s="124"/>
      <c r="N953" s="124"/>
      <c r="O953" s="124"/>
      <c r="P953" s="126"/>
    </row>
    <row r="954" spans="1:16" s="127" customFormat="1" ht="18" customHeight="1">
      <c r="A954" s="121"/>
      <c r="B954" s="122"/>
      <c r="C954" s="128" t="s">
        <v>205</v>
      </c>
      <c r="D954" s="122" t="s">
        <v>206</v>
      </c>
      <c r="E954" s="143">
        <v>1</v>
      </c>
      <c r="F954" s="124"/>
      <c r="G954" s="124"/>
      <c r="H954" s="124"/>
      <c r="I954" s="136"/>
      <c r="J954" s="124"/>
      <c r="K954" s="125"/>
      <c r="L954" s="124"/>
      <c r="M954" s="124"/>
      <c r="N954" s="124"/>
      <c r="O954" s="124"/>
      <c r="P954" s="126"/>
    </row>
    <row r="955" spans="1:16" s="127" customFormat="1" ht="18" customHeight="1">
      <c r="A955" s="121">
        <v>226</v>
      </c>
      <c r="B955" s="122" t="s">
        <v>2412</v>
      </c>
      <c r="C955" s="128" t="s">
        <v>899</v>
      </c>
      <c r="D955" s="122" t="s">
        <v>159</v>
      </c>
      <c r="E955" s="143">
        <v>15.9</v>
      </c>
      <c r="F955" s="124"/>
      <c r="G955" s="124"/>
      <c r="H955" s="124"/>
      <c r="I955" s="124"/>
      <c r="J955" s="124"/>
      <c r="K955" s="125"/>
      <c r="L955" s="124"/>
      <c r="M955" s="124"/>
      <c r="N955" s="124"/>
      <c r="O955" s="124"/>
      <c r="P955" s="126"/>
    </row>
    <row r="956" spans="1:16" s="127" customFormat="1" ht="18" customHeight="1">
      <c r="A956" s="121"/>
      <c r="B956" s="122"/>
      <c r="C956" s="128" t="s">
        <v>839</v>
      </c>
      <c r="D956" s="122" t="s">
        <v>159</v>
      </c>
      <c r="E956" s="143">
        <v>15.9</v>
      </c>
      <c r="F956" s="124"/>
      <c r="G956" s="124"/>
      <c r="H956" s="124"/>
      <c r="I956" s="124"/>
      <c r="J956" s="124"/>
      <c r="K956" s="125"/>
      <c r="L956" s="124"/>
      <c r="M956" s="124"/>
      <c r="N956" s="124"/>
      <c r="O956" s="124"/>
      <c r="P956" s="126"/>
    </row>
    <row r="957" spans="1:16" s="127" customFormat="1" ht="18" customHeight="1">
      <c r="A957" s="121"/>
      <c r="B957" s="122"/>
      <c r="C957" s="128" t="s">
        <v>898</v>
      </c>
      <c r="D957" s="122" t="s">
        <v>127</v>
      </c>
      <c r="E957" s="143">
        <f>ROUND(E955*2*1.1,1)</f>
        <v>35</v>
      </c>
      <c r="F957" s="124"/>
      <c r="G957" s="124"/>
      <c r="H957" s="124"/>
      <c r="I957" s="124"/>
      <c r="J957" s="124"/>
      <c r="K957" s="125"/>
      <c r="L957" s="124"/>
      <c r="M957" s="124"/>
      <c r="N957" s="124"/>
      <c r="O957" s="124"/>
      <c r="P957" s="126"/>
    </row>
    <row r="958" spans="1:16" s="127" customFormat="1" ht="18" customHeight="1">
      <c r="A958" s="121"/>
      <c r="B958" s="122"/>
      <c r="C958" s="128" t="s">
        <v>205</v>
      </c>
      <c r="D958" s="122" t="s">
        <v>206</v>
      </c>
      <c r="E958" s="143">
        <v>1</v>
      </c>
      <c r="F958" s="124"/>
      <c r="G958" s="124"/>
      <c r="H958" s="124"/>
      <c r="I958" s="124"/>
      <c r="J958" s="124"/>
      <c r="K958" s="125"/>
      <c r="L958" s="124"/>
      <c r="M958" s="124"/>
      <c r="N958" s="124"/>
      <c r="O958" s="124"/>
      <c r="P958" s="126"/>
    </row>
    <row r="959" spans="1:16" s="127" customFormat="1" ht="18" customHeight="1">
      <c r="A959" s="121">
        <v>227</v>
      </c>
      <c r="B959" s="122" t="s">
        <v>2412</v>
      </c>
      <c r="C959" s="128" t="s">
        <v>900</v>
      </c>
      <c r="D959" s="122" t="s">
        <v>159</v>
      </c>
      <c r="E959" s="143">
        <v>93.2</v>
      </c>
      <c r="F959" s="124"/>
      <c r="G959" s="124"/>
      <c r="H959" s="124"/>
      <c r="I959" s="124"/>
      <c r="J959" s="124"/>
      <c r="K959" s="125"/>
      <c r="L959" s="124"/>
      <c r="M959" s="124"/>
      <c r="N959" s="124"/>
      <c r="O959" s="124"/>
      <c r="P959" s="126"/>
    </row>
    <row r="960" spans="1:16" s="127" customFormat="1" ht="18" customHeight="1">
      <c r="A960" s="121"/>
      <c r="B960" s="122"/>
      <c r="C960" s="128" t="s">
        <v>901</v>
      </c>
      <c r="D960" s="122" t="s">
        <v>2307</v>
      </c>
      <c r="E960" s="124">
        <v>0.65</v>
      </c>
      <c r="F960" s="124"/>
      <c r="G960" s="124"/>
      <c r="H960" s="124"/>
      <c r="I960" s="160"/>
      <c r="J960" s="124"/>
      <c r="K960" s="125"/>
      <c r="L960" s="124"/>
      <c r="M960" s="124"/>
      <c r="N960" s="124"/>
      <c r="O960" s="124"/>
      <c r="P960" s="126"/>
    </row>
    <row r="961" spans="1:16" s="127" customFormat="1" ht="18" customHeight="1">
      <c r="A961" s="121"/>
      <c r="B961" s="122"/>
      <c r="C961" s="128" t="s">
        <v>902</v>
      </c>
      <c r="D961" s="122" t="s">
        <v>159</v>
      </c>
      <c r="E961" s="143">
        <v>93.2</v>
      </c>
      <c r="F961" s="124"/>
      <c r="G961" s="124"/>
      <c r="H961" s="124"/>
      <c r="I961" s="124"/>
      <c r="J961" s="124"/>
      <c r="K961" s="125"/>
      <c r="L961" s="124"/>
      <c r="M961" s="124"/>
      <c r="N961" s="124"/>
      <c r="O961" s="124"/>
      <c r="P961" s="126"/>
    </row>
    <row r="962" spans="1:16" s="127" customFormat="1" ht="18" customHeight="1">
      <c r="A962" s="121"/>
      <c r="B962" s="122"/>
      <c r="C962" s="128" t="s">
        <v>898</v>
      </c>
      <c r="D962" s="122" t="s">
        <v>127</v>
      </c>
      <c r="E962" s="143">
        <f>ROUND(E959*2*1.1,1)</f>
        <v>205</v>
      </c>
      <c r="F962" s="124"/>
      <c r="G962" s="124"/>
      <c r="H962" s="124"/>
      <c r="I962" s="124"/>
      <c r="J962" s="124"/>
      <c r="K962" s="125"/>
      <c r="L962" s="124"/>
      <c r="M962" s="124"/>
      <c r="N962" s="124"/>
      <c r="O962" s="124"/>
      <c r="P962" s="126"/>
    </row>
    <row r="963" spans="1:16" s="127" customFormat="1" ht="18" customHeight="1">
      <c r="A963" s="121"/>
      <c r="B963" s="122"/>
      <c r="C963" s="128" t="s">
        <v>205</v>
      </c>
      <c r="D963" s="122" t="s">
        <v>206</v>
      </c>
      <c r="E963" s="143">
        <v>1</v>
      </c>
      <c r="F963" s="124"/>
      <c r="G963" s="124"/>
      <c r="H963" s="124"/>
      <c r="I963" s="124"/>
      <c r="J963" s="124"/>
      <c r="K963" s="125"/>
      <c r="L963" s="124"/>
      <c r="M963" s="124"/>
      <c r="N963" s="124"/>
      <c r="O963" s="124"/>
      <c r="P963" s="126"/>
    </row>
    <row r="964" spans="1:16" s="127" customFormat="1" ht="18" customHeight="1">
      <c r="A964" s="121">
        <v>228</v>
      </c>
      <c r="B964" s="122" t="s">
        <v>847</v>
      </c>
      <c r="C964" s="128" t="s">
        <v>903</v>
      </c>
      <c r="D964" s="122" t="s">
        <v>159</v>
      </c>
      <c r="E964" s="122">
        <v>139.5</v>
      </c>
      <c r="F964" s="124"/>
      <c r="G964" s="124"/>
      <c r="H964" s="124"/>
      <c r="I964" s="124"/>
      <c r="J964" s="124"/>
      <c r="K964" s="125"/>
      <c r="L964" s="124"/>
      <c r="M964" s="124"/>
      <c r="N964" s="124"/>
      <c r="O964" s="124"/>
      <c r="P964" s="126"/>
    </row>
    <row r="965" spans="1:16" s="127" customFormat="1" ht="18" customHeight="1">
      <c r="A965" s="121"/>
      <c r="B965" s="122"/>
      <c r="C965" s="128" t="s">
        <v>2360</v>
      </c>
      <c r="D965" s="122" t="s">
        <v>177</v>
      </c>
      <c r="E965" s="143">
        <v>545</v>
      </c>
      <c r="F965" s="124"/>
      <c r="G965" s="124"/>
      <c r="H965" s="124"/>
      <c r="I965" s="124"/>
      <c r="J965" s="124"/>
      <c r="K965" s="125"/>
      <c r="L965" s="124"/>
      <c r="M965" s="124"/>
      <c r="N965" s="124"/>
      <c r="O965" s="124"/>
      <c r="P965" s="126"/>
    </row>
    <row r="966" spans="1:16" s="127" customFormat="1" ht="18" customHeight="1">
      <c r="A966" s="121">
        <v>229</v>
      </c>
      <c r="B966" s="122" t="s">
        <v>2361</v>
      </c>
      <c r="C966" s="128" t="s">
        <v>904</v>
      </c>
      <c r="D966" s="122"/>
      <c r="E966" s="122"/>
      <c r="F966" s="124"/>
      <c r="G966" s="124"/>
      <c r="H966" s="124"/>
      <c r="I966" s="124"/>
      <c r="J966" s="124"/>
      <c r="K966" s="125"/>
      <c r="L966" s="124"/>
      <c r="M966" s="124"/>
      <c r="N966" s="124"/>
      <c r="O966" s="124"/>
      <c r="P966" s="126"/>
    </row>
    <row r="967" spans="1:16" s="127" customFormat="1" ht="18" customHeight="1">
      <c r="A967" s="121"/>
      <c r="B967" s="122"/>
      <c r="C967" s="128" t="s">
        <v>842</v>
      </c>
      <c r="D967" s="122" t="s">
        <v>159</v>
      </c>
      <c r="E967" s="143">
        <f>E955+E959+E964</f>
        <v>248.60000000000002</v>
      </c>
      <c r="F967" s="124"/>
      <c r="G967" s="124"/>
      <c r="H967" s="124"/>
      <c r="I967" s="124"/>
      <c r="J967" s="124"/>
      <c r="K967" s="125"/>
      <c r="L967" s="124"/>
      <c r="M967" s="124"/>
      <c r="N967" s="124"/>
      <c r="O967" s="124"/>
      <c r="P967" s="126"/>
    </row>
    <row r="968" spans="1:16" s="127" customFormat="1" ht="18" customHeight="1">
      <c r="A968" s="121"/>
      <c r="B968" s="122"/>
      <c r="C968" s="128" t="s">
        <v>2362</v>
      </c>
      <c r="D968" s="122" t="s">
        <v>177</v>
      </c>
      <c r="E968" s="143">
        <f>ROUND(E967*0.9,1)</f>
        <v>223.7</v>
      </c>
      <c r="F968" s="124"/>
      <c r="G968" s="124"/>
      <c r="H968" s="124"/>
      <c r="I968" s="124"/>
      <c r="J968" s="124"/>
      <c r="K968" s="125"/>
      <c r="L968" s="124"/>
      <c r="M968" s="124"/>
      <c r="N968" s="124"/>
      <c r="O968" s="124"/>
      <c r="P968" s="126"/>
    </row>
    <row r="969" spans="1:16" s="127" customFormat="1" ht="18" customHeight="1">
      <c r="A969" s="137"/>
      <c r="B969" s="138"/>
      <c r="C969" s="139" t="s">
        <v>981</v>
      </c>
      <c r="D969" s="138" t="s">
        <v>127</v>
      </c>
      <c r="E969" s="153">
        <f>ROUND(E967*0.2,1)</f>
        <v>49.7</v>
      </c>
      <c r="F969" s="140"/>
      <c r="G969" s="140"/>
      <c r="H969" s="140"/>
      <c r="I969" s="140"/>
      <c r="J969" s="140"/>
      <c r="K969" s="141"/>
      <c r="L969" s="140"/>
      <c r="M969" s="140"/>
      <c r="N969" s="140"/>
      <c r="O969" s="140"/>
      <c r="P969" s="142"/>
    </row>
    <row r="970" spans="1:16" s="127" customFormat="1" ht="18" customHeight="1" thickBot="1">
      <c r="A970" s="121"/>
      <c r="B970" s="122"/>
      <c r="C970" s="128" t="s">
        <v>905</v>
      </c>
      <c r="D970" s="122" t="s">
        <v>127</v>
      </c>
      <c r="E970" s="143">
        <f>ROUND(E967*0.25,1)</f>
        <v>62.2</v>
      </c>
      <c r="F970" s="124"/>
      <c r="G970" s="124"/>
      <c r="H970" s="124"/>
      <c r="I970" s="124"/>
      <c r="J970" s="124"/>
      <c r="K970" s="125"/>
      <c r="L970" s="124"/>
      <c r="M970" s="124"/>
      <c r="N970" s="124"/>
      <c r="O970" s="124"/>
      <c r="P970" s="126"/>
    </row>
    <row r="971" spans="1:16" s="105" customFormat="1" ht="18" customHeight="1" thickBot="1">
      <c r="A971" s="129"/>
      <c r="B971" s="729" t="s">
        <v>145</v>
      </c>
      <c r="C971" s="729"/>
      <c r="D971" s="131" t="s">
        <v>142</v>
      </c>
      <c r="E971" s="132"/>
      <c r="F971" s="133"/>
      <c r="G971" s="133"/>
      <c r="H971" s="133"/>
      <c r="I971" s="133"/>
      <c r="J971" s="133"/>
      <c r="K971" s="133"/>
      <c r="L971" s="134">
        <f>SUM(L912:L970)</f>
        <v>0</v>
      </c>
      <c r="M971" s="134">
        <f>SUM(M912:M970)</f>
        <v>0</v>
      </c>
      <c r="N971" s="134">
        <f>SUM(N912:N970)</f>
        <v>0</v>
      </c>
      <c r="O971" s="134">
        <f>SUM(O912:O970)</f>
        <v>0</v>
      </c>
      <c r="P971" s="135">
        <f>SUM(P912:P970)</f>
        <v>0</v>
      </c>
    </row>
    <row r="972" spans="1:16" s="105" customFormat="1" ht="18" customHeight="1" thickBot="1">
      <c r="A972" s="144"/>
      <c r="B972" s="145"/>
      <c r="C972" s="145" t="s">
        <v>146</v>
      </c>
      <c r="D972" s="146" t="s">
        <v>147</v>
      </c>
      <c r="E972" s="147"/>
      <c r="F972" s="145"/>
      <c r="G972" s="145"/>
      <c r="H972" s="145"/>
      <c r="I972" s="145"/>
      <c r="J972" s="145"/>
      <c r="K972" s="145"/>
      <c r="L972" s="189"/>
      <c r="M972" s="136"/>
      <c r="N972" s="136">
        <f>ROUND(N971*0.05,2)</f>
        <v>0</v>
      </c>
      <c r="O972" s="136"/>
      <c r="P972" s="148">
        <f>SUM(N972:O972)</f>
        <v>0</v>
      </c>
    </row>
    <row r="973" spans="1:16" s="105" customFormat="1" ht="18" customHeight="1" thickBot="1">
      <c r="A973" s="149"/>
      <c r="B973" s="150"/>
      <c r="C973" s="130" t="s">
        <v>141</v>
      </c>
      <c r="D973" s="151" t="s">
        <v>142</v>
      </c>
      <c r="E973" s="152"/>
      <c r="F973" s="150"/>
      <c r="G973" s="150"/>
      <c r="H973" s="150"/>
      <c r="I973" s="150"/>
      <c r="J973" s="150"/>
      <c r="K973" s="150"/>
      <c r="L973" s="134">
        <f>SUM(L971)</f>
        <v>0</v>
      </c>
      <c r="M973" s="134">
        <f>SUM(M971)</f>
        <v>0</v>
      </c>
      <c r="N973" s="134">
        <f>SUM(N971:N972)</f>
        <v>0</v>
      </c>
      <c r="O973" s="134">
        <f>SUM(O971)</f>
        <v>0</v>
      </c>
      <c r="P973" s="135">
        <f>P971+P972</f>
        <v>0</v>
      </c>
    </row>
    <row r="974" spans="1:16" s="163" customFormat="1" ht="18" customHeight="1">
      <c r="A974" s="157"/>
      <c r="B974" s="158"/>
      <c r="C974" s="159" t="s">
        <v>2459</v>
      </c>
      <c r="D974" s="158"/>
      <c r="E974" s="158"/>
      <c r="F974" s="160"/>
      <c r="G974" s="160"/>
      <c r="H974" s="160"/>
      <c r="I974" s="160"/>
      <c r="J974" s="160"/>
      <c r="K974" s="161"/>
      <c r="L974" s="160"/>
      <c r="M974" s="160"/>
      <c r="N974" s="160"/>
      <c r="O974" s="160"/>
      <c r="P974" s="162"/>
    </row>
    <row r="975" spans="1:16" s="127" customFormat="1" ht="18" customHeight="1">
      <c r="A975" s="121">
        <v>230</v>
      </c>
      <c r="B975" s="122"/>
      <c r="C975" s="128" t="s">
        <v>906</v>
      </c>
      <c r="D975" s="122" t="s">
        <v>159</v>
      </c>
      <c r="E975" s="143">
        <v>2400</v>
      </c>
      <c r="F975" s="124"/>
      <c r="G975" s="124"/>
      <c r="H975" s="124"/>
      <c r="I975" s="124"/>
      <c r="J975" s="124"/>
      <c r="K975" s="125"/>
      <c r="L975" s="124"/>
      <c r="M975" s="124"/>
      <c r="N975" s="124"/>
      <c r="O975" s="124"/>
      <c r="P975" s="126"/>
    </row>
    <row r="976" spans="1:16" s="127" customFormat="1" ht="18" customHeight="1">
      <c r="A976" s="121"/>
      <c r="B976" s="122"/>
      <c r="C976" s="128" t="s">
        <v>907</v>
      </c>
      <c r="D976" s="122" t="s">
        <v>159</v>
      </c>
      <c r="E976" s="143">
        <v>2400</v>
      </c>
      <c r="F976" s="124"/>
      <c r="G976" s="124"/>
      <c r="H976" s="124"/>
      <c r="I976" s="124"/>
      <c r="J976" s="124"/>
      <c r="K976" s="125"/>
      <c r="L976" s="124"/>
      <c r="M976" s="124"/>
      <c r="N976" s="124"/>
      <c r="O976" s="124"/>
      <c r="P976" s="126"/>
    </row>
    <row r="977" spans="1:16" s="127" customFormat="1" ht="18" customHeight="1">
      <c r="A977" s="121">
        <v>231</v>
      </c>
      <c r="B977" s="122"/>
      <c r="C977" s="128" t="s">
        <v>908</v>
      </c>
      <c r="D977" s="122" t="s">
        <v>159</v>
      </c>
      <c r="E977" s="124">
        <v>1925.72</v>
      </c>
      <c r="F977" s="124"/>
      <c r="G977" s="124"/>
      <c r="H977" s="124"/>
      <c r="I977" s="124"/>
      <c r="J977" s="124"/>
      <c r="K977" s="125"/>
      <c r="L977" s="124"/>
      <c r="M977" s="124"/>
      <c r="N977" s="124"/>
      <c r="O977" s="124"/>
      <c r="P977" s="126"/>
    </row>
    <row r="978" spans="1:16" s="127" customFormat="1" ht="18" customHeight="1">
      <c r="A978" s="121"/>
      <c r="B978" s="122"/>
      <c r="C978" s="128" t="s">
        <v>909</v>
      </c>
      <c r="D978" s="122" t="s">
        <v>988</v>
      </c>
      <c r="E978" s="188">
        <v>10569</v>
      </c>
      <c r="F978" s="124"/>
      <c r="G978" s="124"/>
      <c r="H978" s="124"/>
      <c r="I978" s="124"/>
      <c r="J978" s="124"/>
      <c r="K978" s="125"/>
      <c r="L978" s="124"/>
      <c r="M978" s="124"/>
      <c r="N978" s="124"/>
      <c r="O978" s="124"/>
      <c r="P978" s="126"/>
    </row>
    <row r="979" spans="1:16" s="127" customFormat="1" ht="18" customHeight="1">
      <c r="A979" s="121"/>
      <c r="B979" s="122"/>
      <c r="C979" s="128" t="s">
        <v>910</v>
      </c>
      <c r="D979" s="122"/>
      <c r="E979" s="143"/>
      <c r="F979" s="124"/>
      <c r="G979" s="124"/>
      <c r="H979" s="124"/>
      <c r="I979" s="124"/>
      <c r="J979" s="124"/>
      <c r="K979" s="125"/>
      <c r="L979" s="124"/>
      <c r="M979" s="124"/>
      <c r="N979" s="124"/>
      <c r="O979" s="124"/>
      <c r="P979" s="126"/>
    </row>
    <row r="980" spans="1:16" s="127" customFormat="1" ht="18" customHeight="1">
      <c r="A980" s="121"/>
      <c r="B980" s="122"/>
      <c r="C980" s="128" t="s">
        <v>911</v>
      </c>
      <c r="D980" s="122" t="s">
        <v>988</v>
      </c>
      <c r="E980" s="122">
        <v>140</v>
      </c>
      <c r="F980" s="124"/>
      <c r="G980" s="124"/>
      <c r="H980" s="124"/>
      <c r="I980" s="124"/>
      <c r="J980" s="124"/>
      <c r="K980" s="125"/>
      <c r="L980" s="124"/>
      <c r="M980" s="124"/>
      <c r="N980" s="124"/>
      <c r="O980" s="124"/>
      <c r="P980" s="126"/>
    </row>
    <row r="981" spans="1:16" s="127" customFormat="1" ht="18" customHeight="1">
      <c r="A981" s="121"/>
      <c r="B981" s="122"/>
      <c r="C981" s="128" t="s">
        <v>912</v>
      </c>
      <c r="D981" s="122" t="s">
        <v>988</v>
      </c>
      <c r="E981" s="122">
        <v>1775</v>
      </c>
      <c r="F981" s="124"/>
      <c r="G981" s="124"/>
      <c r="H981" s="124"/>
      <c r="I981" s="124"/>
      <c r="J981" s="124"/>
      <c r="K981" s="125"/>
      <c r="L981" s="124"/>
      <c r="M981" s="124"/>
      <c r="N981" s="124"/>
      <c r="O981" s="124"/>
      <c r="P981" s="126"/>
    </row>
    <row r="982" spans="1:16" s="127" customFormat="1" ht="18" customHeight="1">
      <c r="A982" s="121"/>
      <c r="B982" s="122"/>
      <c r="C982" s="128" t="s">
        <v>913</v>
      </c>
      <c r="D982" s="122" t="s">
        <v>159</v>
      </c>
      <c r="E982" s="122">
        <v>1775</v>
      </c>
      <c r="F982" s="124"/>
      <c r="G982" s="124"/>
      <c r="H982" s="124"/>
      <c r="I982" s="124"/>
      <c r="J982" s="124"/>
      <c r="K982" s="125"/>
      <c r="L982" s="124"/>
      <c r="M982" s="124"/>
      <c r="N982" s="124"/>
      <c r="O982" s="124"/>
      <c r="P982" s="126"/>
    </row>
    <row r="983" spans="1:16" s="127" customFormat="1" ht="18" customHeight="1">
      <c r="A983" s="121">
        <v>232</v>
      </c>
      <c r="B983" s="122"/>
      <c r="C983" s="128" t="s">
        <v>914</v>
      </c>
      <c r="D983" s="122" t="s">
        <v>159</v>
      </c>
      <c r="E983" s="143">
        <v>1798.7</v>
      </c>
      <c r="F983" s="124"/>
      <c r="G983" s="124"/>
      <c r="H983" s="124"/>
      <c r="I983" s="124"/>
      <c r="J983" s="124"/>
      <c r="K983" s="125"/>
      <c r="L983" s="124"/>
      <c r="M983" s="124"/>
      <c r="N983" s="124"/>
      <c r="O983" s="124"/>
      <c r="P983" s="126"/>
    </row>
    <row r="984" spans="1:16" s="127" customFormat="1" ht="18" customHeight="1">
      <c r="A984" s="121"/>
      <c r="B984" s="122"/>
      <c r="C984" s="128" t="s">
        <v>915</v>
      </c>
      <c r="D984" s="122" t="s">
        <v>159</v>
      </c>
      <c r="E984" s="143">
        <f>ROUND(E983*1.05,1)</f>
        <v>1888.6</v>
      </c>
      <c r="F984" s="124"/>
      <c r="G984" s="124"/>
      <c r="H984" s="124"/>
      <c r="I984" s="160"/>
      <c r="J984" s="124"/>
      <c r="K984" s="125"/>
      <c r="L984" s="124"/>
      <c r="M984" s="124"/>
      <c r="N984" s="124"/>
      <c r="O984" s="124"/>
      <c r="P984" s="126"/>
    </row>
    <row r="985" spans="1:16" s="127" customFormat="1" ht="18" customHeight="1">
      <c r="A985" s="121"/>
      <c r="B985" s="122"/>
      <c r="C985" s="128" t="s">
        <v>181</v>
      </c>
      <c r="D985" s="122" t="s">
        <v>177</v>
      </c>
      <c r="E985" s="143">
        <f>ROUND(E983*4,1)</f>
        <v>7194.8</v>
      </c>
      <c r="F985" s="124"/>
      <c r="G985" s="124"/>
      <c r="H985" s="124"/>
      <c r="I985" s="124"/>
      <c r="J985" s="124"/>
      <c r="K985" s="125"/>
      <c r="L985" s="124"/>
      <c r="M985" s="124"/>
      <c r="N985" s="124"/>
      <c r="O985" s="124"/>
      <c r="P985" s="126"/>
    </row>
    <row r="986" spans="1:16" s="127" customFormat="1" ht="18" customHeight="1">
      <c r="A986" s="121"/>
      <c r="B986" s="122"/>
      <c r="C986" s="128" t="s">
        <v>182</v>
      </c>
      <c r="D986" s="122" t="s">
        <v>143</v>
      </c>
      <c r="E986" s="188">
        <f>ROUND(E983*4.5,0)</f>
        <v>8094</v>
      </c>
      <c r="F986" s="124"/>
      <c r="G986" s="124"/>
      <c r="H986" s="124"/>
      <c r="I986" s="124"/>
      <c r="J986" s="124"/>
      <c r="K986" s="125"/>
      <c r="L986" s="124"/>
      <c r="M986" s="124"/>
      <c r="N986" s="124"/>
      <c r="O986" s="124"/>
      <c r="P986" s="126"/>
    </row>
    <row r="987" spans="1:16" s="127" customFormat="1" ht="18" customHeight="1">
      <c r="A987" s="121">
        <v>233</v>
      </c>
      <c r="B987" s="122"/>
      <c r="C987" s="128" t="s">
        <v>916</v>
      </c>
      <c r="D987" s="122"/>
      <c r="E987" s="122"/>
      <c r="F987" s="124"/>
      <c r="G987" s="124"/>
      <c r="H987" s="124"/>
      <c r="I987" s="124"/>
      <c r="J987" s="124"/>
      <c r="K987" s="125"/>
      <c r="L987" s="124"/>
      <c r="M987" s="124"/>
      <c r="N987" s="124"/>
      <c r="O987" s="124"/>
      <c r="P987" s="126"/>
    </row>
    <row r="988" spans="1:16" s="127" customFormat="1" ht="18" customHeight="1">
      <c r="A988" s="121"/>
      <c r="B988" s="122"/>
      <c r="C988" s="128" t="s">
        <v>917</v>
      </c>
      <c r="D988" s="122" t="s">
        <v>159</v>
      </c>
      <c r="E988" s="124">
        <v>1925.72</v>
      </c>
      <c r="F988" s="124"/>
      <c r="G988" s="124"/>
      <c r="H988" s="124"/>
      <c r="I988" s="124"/>
      <c r="J988" s="124"/>
      <c r="K988" s="125"/>
      <c r="L988" s="124"/>
      <c r="M988" s="124"/>
      <c r="N988" s="124"/>
      <c r="O988" s="124"/>
      <c r="P988" s="126"/>
    </row>
    <row r="989" spans="1:16" s="127" customFormat="1" ht="18" customHeight="1">
      <c r="A989" s="121"/>
      <c r="B989" s="122"/>
      <c r="C989" s="128" t="s">
        <v>918</v>
      </c>
      <c r="D989" s="122" t="s">
        <v>143</v>
      </c>
      <c r="E989" s="122">
        <v>61623</v>
      </c>
      <c r="F989" s="124"/>
      <c r="G989" s="124"/>
      <c r="H989" s="124"/>
      <c r="I989" s="124"/>
      <c r="J989" s="124"/>
      <c r="K989" s="125"/>
      <c r="L989" s="124"/>
      <c r="M989" s="124"/>
      <c r="N989" s="124"/>
      <c r="O989" s="124"/>
      <c r="P989" s="126"/>
    </row>
    <row r="990" spans="1:16" s="127" customFormat="1" ht="18" customHeight="1">
      <c r="A990" s="121"/>
      <c r="B990" s="122"/>
      <c r="C990" s="128" t="s">
        <v>919</v>
      </c>
      <c r="D990" s="122" t="s">
        <v>159</v>
      </c>
      <c r="E990" s="124">
        <v>1925.72</v>
      </c>
      <c r="F990" s="124"/>
      <c r="G990" s="124"/>
      <c r="H990" s="124"/>
      <c r="I990" s="124"/>
      <c r="J990" s="124"/>
      <c r="K990" s="125"/>
      <c r="L990" s="124"/>
      <c r="M990" s="124"/>
      <c r="N990" s="124"/>
      <c r="O990" s="124"/>
      <c r="P990" s="126"/>
    </row>
    <row r="991" spans="1:16" s="127" customFormat="1" ht="18" customHeight="1">
      <c r="A991" s="121">
        <v>234</v>
      </c>
      <c r="B991" s="122"/>
      <c r="C991" s="128" t="s">
        <v>920</v>
      </c>
      <c r="D991" s="122" t="s">
        <v>159</v>
      </c>
      <c r="E991" s="122">
        <v>167.3</v>
      </c>
      <c r="F991" s="124"/>
      <c r="G991" s="124"/>
      <c r="H991" s="124"/>
      <c r="I991" s="124"/>
      <c r="J991" s="124"/>
      <c r="K991" s="125"/>
      <c r="L991" s="124"/>
      <c r="M991" s="124"/>
      <c r="N991" s="124"/>
      <c r="O991" s="124"/>
      <c r="P991" s="126"/>
    </row>
    <row r="992" spans="1:16" s="127" customFormat="1" ht="18" customHeight="1">
      <c r="A992" s="121"/>
      <c r="B992" s="122"/>
      <c r="C992" s="128" t="s">
        <v>921</v>
      </c>
      <c r="D992" s="122" t="s">
        <v>159</v>
      </c>
      <c r="E992" s="122">
        <v>175.67</v>
      </c>
      <c r="F992" s="124"/>
      <c r="G992" s="124"/>
      <c r="H992" s="124"/>
      <c r="I992" s="124"/>
      <c r="J992" s="124"/>
      <c r="K992" s="125"/>
      <c r="L992" s="124"/>
      <c r="M992" s="124"/>
      <c r="N992" s="124"/>
      <c r="O992" s="124"/>
      <c r="P992" s="126"/>
    </row>
    <row r="993" spans="1:16" s="127" customFormat="1" ht="18" customHeight="1">
      <c r="A993" s="121">
        <v>235</v>
      </c>
      <c r="B993" s="122"/>
      <c r="C993" s="128" t="s">
        <v>922</v>
      </c>
      <c r="D993" s="122"/>
      <c r="E993" s="122"/>
      <c r="F993" s="124"/>
      <c r="G993" s="124"/>
      <c r="H993" s="124"/>
      <c r="I993" s="124"/>
      <c r="J993" s="124"/>
      <c r="K993" s="125"/>
      <c r="L993" s="124"/>
      <c r="M993" s="124"/>
      <c r="N993" s="124"/>
      <c r="O993" s="124"/>
      <c r="P993" s="126"/>
    </row>
    <row r="994" spans="1:16" s="127" customFormat="1" ht="18" customHeight="1">
      <c r="A994" s="121"/>
      <c r="B994" s="122"/>
      <c r="C994" s="128" t="s">
        <v>1755</v>
      </c>
      <c r="D994" s="122" t="s">
        <v>988</v>
      </c>
      <c r="E994" s="122">
        <v>760.35</v>
      </c>
      <c r="F994" s="124"/>
      <c r="G994" s="124"/>
      <c r="H994" s="124"/>
      <c r="I994" s="124"/>
      <c r="J994" s="124"/>
      <c r="K994" s="125"/>
      <c r="L994" s="124"/>
      <c r="M994" s="124"/>
      <c r="N994" s="124"/>
      <c r="O994" s="124"/>
      <c r="P994" s="126"/>
    </row>
    <row r="995" spans="1:16" s="127" customFormat="1" ht="18" customHeight="1">
      <c r="A995" s="121"/>
      <c r="B995" s="122"/>
      <c r="C995" s="128" t="s">
        <v>923</v>
      </c>
      <c r="D995" s="122" t="s">
        <v>988</v>
      </c>
      <c r="E995" s="122">
        <v>238.3</v>
      </c>
      <c r="F995" s="124"/>
      <c r="G995" s="124"/>
      <c r="H995" s="124"/>
      <c r="I995" s="124"/>
      <c r="J995" s="124"/>
      <c r="K995" s="125"/>
      <c r="L995" s="124"/>
      <c r="M995" s="124"/>
      <c r="N995" s="124"/>
      <c r="O995" s="124"/>
      <c r="P995" s="126"/>
    </row>
    <row r="996" spans="1:16" s="127" customFormat="1" ht="18" customHeight="1">
      <c r="A996" s="121"/>
      <c r="B996" s="122"/>
      <c r="C996" s="128" t="s">
        <v>924</v>
      </c>
      <c r="D996" s="122" t="s">
        <v>206</v>
      </c>
      <c r="E996" s="188">
        <v>2093</v>
      </c>
      <c r="F996" s="124"/>
      <c r="G996" s="124"/>
      <c r="H996" s="124"/>
      <c r="I996" s="124"/>
      <c r="J996" s="124"/>
      <c r="K996" s="125"/>
      <c r="L996" s="124"/>
      <c r="M996" s="124"/>
      <c r="N996" s="124"/>
      <c r="O996" s="124"/>
      <c r="P996" s="126"/>
    </row>
    <row r="997" spans="1:16" s="127" customFormat="1" ht="18" customHeight="1">
      <c r="A997" s="121">
        <v>236</v>
      </c>
      <c r="B997" s="122"/>
      <c r="C997" s="128" t="s">
        <v>762</v>
      </c>
      <c r="D997" s="122"/>
      <c r="E997" s="122"/>
      <c r="F997" s="124"/>
      <c r="G997" s="124"/>
      <c r="H997" s="124"/>
      <c r="I997" s="124"/>
      <c r="J997" s="124"/>
      <c r="K997" s="125"/>
      <c r="L997" s="124"/>
      <c r="M997" s="124"/>
      <c r="N997" s="124"/>
      <c r="O997" s="124"/>
      <c r="P997" s="126"/>
    </row>
    <row r="998" spans="1:16" s="127" customFormat="1" ht="18" customHeight="1">
      <c r="A998" s="121"/>
      <c r="B998" s="122"/>
      <c r="C998" s="128" t="s">
        <v>2470</v>
      </c>
      <c r="D998" s="122"/>
      <c r="E998" s="122"/>
      <c r="F998" s="124"/>
      <c r="G998" s="124"/>
      <c r="H998" s="124"/>
      <c r="I998" s="124"/>
      <c r="J998" s="124"/>
      <c r="K998" s="125"/>
      <c r="L998" s="124"/>
      <c r="M998" s="124"/>
      <c r="N998" s="124"/>
      <c r="O998" s="124"/>
      <c r="P998" s="126"/>
    </row>
    <row r="999" spans="1:16" s="127" customFormat="1" ht="18" customHeight="1">
      <c r="A999" s="121"/>
      <c r="B999" s="122"/>
      <c r="C999" s="128" t="s">
        <v>760</v>
      </c>
      <c r="D999" s="122" t="s">
        <v>159</v>
      </c>
      <c r="E999" s="143">
        <v>121</v>
      </c>
      <c r="F999" s="124"/>
      <c r="G999" s="124"/>
      <c r="H999" s="124"/>
      <c r="I999" s="124"/>
      <c r="J999" s="124"/>
      <c r="K999" s="125"/>
      <c r="L999" s="124"/>
      <c r="M999" s="124"/>
      <c r="N999" s="124"/>
      <c r="O999" s="124"/>
      <c r="P999" s="126"/>
    </row>
    <row r="1000" spans="1:16" s="127" customFormat="1" ht="18" customHeight="1">
      <c r="A1000" s="137"/>
      <c r="B1000" s="138"/>
      <c r="C1000" s="139" t="s">
        <v>761</v>
      </c>
      <c r="D1000" s="138" t="s">
        <v>159</v>
      </c>
      <c r="E1000" s="153">
        <f>E999</f>
        <v>121</v>
      </c>
      <c r="F1000" s="140"/>
      <c r="G1000" s="140"/>
      <c r="H1000" s="140"/>
      <c r="I1000" s="140"/>
      <c r="J1000" s="140"/>
      <c r="K1000" s="141"/>
      <c r="L1000" s="140"/>
      <c r="M1000" s="140"/>
      <c r="N1000" s="140"/>
      <c r="O1000" s="140"/>
      <c r="P1000" s="142"/>
    </row>
    <row r="1001" spans="1:16" s="127" customFormat="1" ht="18" customHeight="1">
      <c r="A1001" s="121"/>
      <c r="B1001" s="122"/>
      <c r="C1001" s="128" t="s">
        <v>759</v>
      </c>
      <c r="D1001" s="122" t="s">
        <v>159</v>
      </c>
      <c r="E1001" s="143">
        <f>ROUND(E999*1.1,1)</f>
        <v>133.1</v>
      </c>
      <c r="F1001" s="124"/>
      <c r="G1001" s="124"/>
      <c r="H1001" s="124"/>
      <c r="I1001" s="124"/>
      <c r="J1001" s="124"/>
      <c r="K1001" s="125"/>
      <c r="L1001" s="124"/>
      <c r="M1001" s="124"/>
      <c r="N1001" s="124"/>
      <c r="O1001" s="124"/>
      <c r="P1001" s="126"/>
    </row>
    <row r="1002" spans="1:16" s="127" customFormat="1" ht="18" customHeight="1">
      <c r="A1002" s="121"/>
      <c r="B1002" s="122"/>
      <c r="C1002" s="128" t="s">
        <v>205</v>
      </c>
      <c r="D1002" s="122" t="s">
        <v>206</v>
      </c>
      <c r="E1002" s="122">
        <v>1</v>
      </c>
      <c r="F1002" s="124"/>
      <c r="G1002" s="124"/>
      <c r="H1002" s="124"/>
      <c r="I1002" s="124"/>
      <c r="J1002" s="125"/>
      <c r="K1002" s="125"/>
      <c r="L1002" s="124"/>
      <c r="M1002" s="124"/>
      <c r="N1002" s="124"/>
      <c r="O1002" s="124"/>
      <c r="P1002" s="126"/>
    </row>
    <row r="1003" spans="1:16" s="127" customFormat="1" ht="18" customHeight="1">
      <c r="A1003" s="121">
        <v>237</v>
      </c>
      <c r="B1003" s="122"/>
      <c r="C1003" s="128" t="s">
        <v>930</v>
      </c>
      <c r="D1003" s="122"/>
      <c r="E1003" s="122"/>
      <c r="F1003" s="124"/>
      <c r="G1003" s="124"/>
      <c r="H1003" s="124"/>
      <c r="I1003" s="124"/>
      <c r="J1003" s="124"/>
      <c r="K1003" s="125"/>
      <c r="L1003" s="124"/>
      <c r="M1003" s="124"/>
      <c r="N1003" s="124"/>
      <c r="O1003" s="124"/>
      <c r="P1003" s="126"/>
    </row>
    <row r="1004" spans="1:16" s="127" customFormat="1" ht="18" customHeight="1">
      <c r="A1004" s="121"/>
      <c r="B1004" s="122"/>
      <c r="C1004" s="128" t="s">
        <v>925</v>
      </c>
      <c r="D1004" s="122" t="s">
        <v>159</v>
      </c>
      <c r="E1004" s="122">
        <v>169.4</v>
      </c>
      <c r="F1004" s="124"/>
      <c r="G1004" s="124"/>
      <c r="H1004" s="124"/>
      <c r="I1004" s="124"/>
      <c r="J1004" s="124"/>
      <c r="K1004" s="125"/>
      <c r="L1004" s="124"/>
      <c r="M1004" s="124"/>
      <c r="N1004" s="124"/>
      <c r="O1004" s="124"/>
      <c r="P1004" s="126"/>
    </row>
    <row r="1005" spans="1:16" s="127" customFormat="1" ht="18" customHeight="1">
      <c r="A1005" s="121"/>
      <c r="B1005" s="122"/>
      <c r="C1005" s="128" t="s">
        <v>926</v>
      </c>
      <c r="D1005" s="122" t="s">
        <v>159</v>
      </c>
      <c r="E1005" s="143">
        <f>ROUND(E1004*1.1,1)</f>
        <v>186.3</v>
      </c>
      <c r="F1005" s="124"/>
      <c r="G1005" s="124"/>
      <c r="H1005" s="124"/>
      <c r="I1005" s="124"/>
      <c r="J1005" s="124"/>
      <c r="K1005" s="125"/>
      <c r="L1005" s="124"/>
      <c r="M1005" s="124"/>
      <c r="N1005" s="124"/>
      <c r="O1005" s="124"/>
      <c r="P1005" s="126"/>
    </row>
    <row r="1006" spans="1:16" s="127" customFormat="1" ht="18" customHeight="1">
      <c r="A1006" s="121"/>
      <c r="B1006" s="122"/>
      <c r="C1006" s="128" t="s">
        <v>927</v>
      </c>
      <c r="D1006" s="122" t="s">
        <v>143</v>
      </c>
      <c r="E1006" s="122">
        <v>36</v>
      </c>
      <c r="F1006" s="124"/>
      <c r="G1006" s="124"/>
      <c r="H1006" s="124"/>
      <c r="I1006" s="124"/>
      <c r="J1006" s="124"/>
      <c r="K1006" s="125"/>
      <c r="L1006" s="124"/>
      <c r="M1006" s="124"/>
      <c r="N1006" s="124"/>
      <c r="O1006" s="124"/>
      <c r="P1006" s="126"/>
    </row>
    <row r="1007" spans="1:16" s="127" customFormat="1" ht="18" customHeight="1">
      <c r="A1007" s="121"/>
      <c r="B1007" s="122"/>
      <c r="C1007" s="128" t="s">
        <v>928</v>
      </c>
      <c r="D1007" s="122" t="s">
        <v>143</v>
      </c>
      <c r="E1007" s="122">
        <v>5</v>
      </c>
      <c r="F1007" s="124"/>
      <c r="G1007" s="124"/>
      <c r="H1007" s="124"/>
      <c r="I1007" s="124"/>
      <c r="J1007" s="124"/>
      <c r="K1007" s="125"/>
      <c r="L1007" s="124"/>
      <c r="M1007" s="124"/>
      <c r="N1007" s="124"/>
      <c r="O1007" s="124"/>
      <c r="P1007" s="126"/>
    </row>
    <row r="1008" spans="1:16" s="127" customFormat="1" ht="18" customHeight="1">
      <c r="A1008" s="121"/>
      <c r="B1008" s="122"/>
      <c r="C1008" s="128" t="s">
        <v>929</v>
      </c>
      <c r="D1008" s="122" t="s">
        <v>988</v>
      </c>
      <c r="E1008" s="122">
        <v>8</v>
      </c>
      <c r="F1008" s="124"/>
      <c r="G1008" s="124"/>
      <c r="H1008" s="124"/>
      <c r="I1008" s="124"/>
      <c r="J1008" s="124"/>
      <c r="K1008" s="125"/>
      <c r="L1008" s="124"/>
      <c r="M1008" s="124"/>
      <c r="N1008" s="124"/>
      <c r="O1008" s="124"/>
      <c r="P1008" s="126"/>
    </row>
    <row r="1009" spans="1:16" s="127" customFormat="1" ht="18" customHeight="1">
      <c r="A1009" s="121">
        <v>238</v>
      </c>
      <c r="B1009" s="122" t="s">
        <v>1752</v>
      </c>
      <c r="C1009" s="128" t="s">
        <v>1754</v>
      </c>
      <c r="D1009" s="122"/>
      <c r="E1009" s="122"/>
      <c r="F1009" s="124"/>
      <c r="G1009" s="124"/>
      <c r="H1009" s="124"/>
      <c r="I1009" s="124"/>
      <c r="J1009" s="124"/>
      <c r="K1009" s="125"/>
      <c r="L1009" s="124"/>
      <c r="M1009" s="124"/>
      <c r="N1009" s="124"/>
      <c r="O1009" s="124"/>
      <c r="P1009" s="126"/>
    </row>
    <row r="1010" spans="1:16" s="127" customFormat="1" ht="18" customHeight="1" thickBot="1">
      <c r="A1010" s="121"/>
      <c r="B1010" s="122"/>
      <c r="C1010" s="128" t="s">
        <v>1753</v>
      </c>
      <c r="D1010" s="122" t="s">
        <v>144</v>
      </c>
      <c r="E1010" s="122">
        <v>115.5</v>
      </c>
      <c r="F1010" s="124"/>
      <c r="G1010" s="124"/>
      <c r="H1010" s="124"/>
      <c r="I1010" s="124"/>
      <c r="J1010" s="124"/>
      <c r="K1010" s="125"/>
      <c r="L1010" s="124"/>
      <c r="M1010" s="124"/>
      <c r="N1010" s="124"/>
      <c r="O1010" s="124"/>
      <c r="P1010" s="126"/>
    </row>
    <row r="1011" spans="1:16" s="105" customFormat="1" ht="18" customHeight="1" thickBot="1">
      <c r="A1011" s="129"/>
      <c r="B1011" s="729" t="s">
        <v>145</v>
      </c>
      <c r="C1011" s="729"/>
      <c r="D1011" s="131" t="s">
        <v>142</v>
      </c>
      <c r="E1011" s="132"/>
      <c r="F1011" s="133"/>
      <c r="G1011" s="133"/>
      <c r="H1011" s="133"/>
      <c r="I1011" s="133"/>
      <c r="J1011" s="133"/>
      <c r="K1011" s="133"/>
      <c r="L1011" s="134">
        <f>SUM(L975:L1010)</f>
        <v>0</v>
      </c>
      <c r="M1011" s="134">
        <f>SUM(M975:M1010)</f>
        <v>0</v>
      </c>
      <c r="N1011" s="134">
        <f>SUM(N975:N1010)</f>
        <v>0</v>
      </c>
      <c r="O1011" s="134">
        <f>SUM(O975:O1010)</f>
        <v>0</v>
      </c>
      <c r="P1011" s="135">
        <f>SUM(P975:P1010)</f>
        <v>0</v>
      </c>
    </row>
    <row r="1012" spans="1:16" s="105" customFormat="1" ht="18" customHeight="1" thickBot="1">
      <c r="A1012" s="144"/>
      <c r="B1012" s="145"/>
      <c r="C1012" s="145" t="s">
        <v>146</v>
      </c>
      <c r="D1012" s="146" t="s">
        <v>147</v>
      </c>
      <c r="E1012" s="147"/>
      <c r="F1012" s="145"/>
      <c r="G1012" s="145"/>
      <c r="H1012" s="145"/>
      <c r="I1012" s="145"/>
      <c r="J1012" s="145"/>
      <c r="K1012" s="145"/>
      <c r="L1012" s="122"/>
      <c r="M1012" s="136"/>
      <c r="N1012" s="136">
        <f>ROUND(N1011*0.05,2)</f>
        <v>0</v>
      </c>
      <c r="O1012" s="136"/>
      <c r="P1012" s="148">
        <f>SUM(N1012:O1012)</f>
        <v>0</v>
      </c>
    </row>
    <row r="1013" spans="1:16" s="105" customFormat="1" ht="18" customHeight="1" thickBot="1">
      <c r="A1013" s="149"/>
      <c r="B1013" s="150"/>
      <c r="C1013" s="130" t="s">
        <v>141</v>
      </c>
      <c r="D1013" s="151" t="s">
        <v>142</v>
      </c>
      <c r="E1013" s="152"/>
      <c r="F1013" s="150"/>
      <c r="G1013" s="150"/>
      <c r="H1013" s="150"/>
      <c r="I1013" s="150"/>
      <c r="J1013" s="150"/>
      <c r="K1013" s="150"/>
      <c r="L1013" s="134">
        <f>SUM(L1011)</f>
        <v>0</v>
      </c>
      <c r="M1013" s="134">
        <f>SUM(M1011)</f>
        <v>0</v>
      </c>
      <c r="N1013" s="134">
        <f>SUM(N1011:N1012)</f>
        <v>0</v>
      </c>
      <c r="O1013" s="134">
        <f>SUM(O1011)</f>
        <v>0</v>
      </c>
      <c r="P1013" s="135">
        <f>P1011+P1012</f>
        <v>0</v>
      </c>
    </row>
    <row r="1014" spans="1:16" s="163" customFormat="1" ht="18" customHeight="1">
      <c r="A1014" s="157"/>
      <c r="B1014" s="158"/>
      <c r="C1014" s="159" t="s">
        <v>2460</v>
      </c>
      <c r="D1014" s="158"/>
      <c r="E1014" s="158"/>
      <c r="F1014" s="160"/>
      <c r="G1014" s="160"/>
      <c r="H1014" s="160"/>
      <c r="I1014" s="160"/>
      <c r="J1014" s="160"/>
      <c r="K1014" s="161"/>
      <c r="L1014" s="160"/>
      <c r="M1014" s="160"/>
      <c r="N1014" s="160"/>
      <c r="O1014" s="160"/>
      <c r="P1014" s="162"/>
    </row>
    <row r="1015" spans="1:16" s="127" customFormat="1" ht="18" customHeight="1">
      <c r="A1015" s="121">
        <v>239</v>
      </c>
      <c r="B1015" s="122" t="s">
        <v>2366</v>
      </c>
      <c r="C1015" s="128" t="s">
        <v>764</v>
      </c>
      <c r="D1015" s="122"/>
      <c r="E1015" s="122"/>
      <c r="F1015" s="124"/>
      <c r="G1015" s="124"/>
      <c r="H1015" s="124"/>
      <c r="I1015" s="124"/>
      <c r="J1015" s="124"/>
      <c r="K1015" s="125"/>
      <c r="L1015" s="124"/>
      <c r="M1015" s="124"/>
      <c r="N1015" s="124"/>
      <c r="O1015" s="124"/>
      <c r="P1015" s="126"/>
    </row>
    <row r="1016" spans="1:16" s="127" customFormat="1" ht="18" customHeight="1">
      <c r="A1016" s="121"/>
      <c r="B1016" s="122"/>
      <c r="C1016" s="128" t="s">
        <v>765</v>
      </c>
      <c r="D1016" s="122" t="s">
        <v>143</v>
      </c>
      <c r="E1016" s="122">
        <v>2</v>
      </c>
      <c r="F1016" s="124"/>
      <c r="G1016" s="124"/>
      <c r="H1016" s="124"/>
      <c r="I1016" s="124"/>
      <c r="J1016" s="124"/>
      <c r="K1016" s="125"/>
      <c r="L1016" s="124"/>
      <c r="M1016" s="124"/>
      <c r="N1016" s="124"/>
      <c r="O1016" s="124"/>
      <c r="P1016" s="126"/>
    </row>
    <row r="1017" spans="1:16" s="127" customFormat="1" ht="18" customHeight="1">
      <c r="A1017" s="121"/>
      <c r="B1017" s="122"/>
      <c r="C1017" s="128" t="s">
        <v>763</v>
      </c>
      <c r="D1017" s="122" t="s">
        <v>143</v>
      </c>
      <c r="E1017" s="122">
        <v>2</v>
      </c>
      <c r="F1017" s="124"/>
      <c r="G1017" s="124"/>
      <c r="H1017" s="124"/>
      <c r="I1017" s="124"/>
      <c r="J1017" s="125"/>
      <c r="K1017" s="125"/>
      <c r="L1017" s="124"/>
      <c r="M1017" s="124"/>
      <c r="N1017" s="124"/>
      <c r="O1017" s="124"/>
      <c r="P1017" s="126"/>
    </row>
    <row r="1018" spans="1:16" s="127" customFormat="1" ht="18" customHeight="1">
      <c r="A1018" s="121"/>
      <c r="B1018" s="122"/>
      <c r="C1018" s="128" t="s">
        <v>205</v>
      </c>
      <c r="D1018" s="122" t="s">
        <v>206</v>
      </c>
      <c r="E1018" s="122">
        <v>2</v>
      </c>
      <c r="F1018" s="124"/>
      <c r="G1018" s="124"/>
      <c r="H1018" s="124"/>
      <c r="I1018" s="124"/>
      <c r="J1018" s="125"/>
      <c r="K1018" s="125"/>
      <c r="L1018" s="124"/>
      <c r="M1018" s="124"/>
      <c r="N1018" s="124"/>
      <c r="O1018" s="124"/>
      <c r="P1018" s="126"/>
    </row>
    <row r="1019" spans="1:16" s="127" customFormat="1" ht="18" customHeight="1">
      <c r="A1019" s="121">
        <v>240</v>
      </c>
      <c r="B1019" s="196" t="s">
        <v>885</v>
      </c>
      <c r="C1019" s="128" t="s">
        <v>886</v>
      </c>
      <c r="D1019" s="122" t="s">
        <v>143</v>
      </c>
      <c r="E1019" s="122">
        <v>2</v>
      </c>
      <c r="F1019" s="124"/>
      <c r="G1019" s="124"/>
      <c r="H1019" s="143"/>
      <c r="I1019" s="124"/>
      <c r="J1019" s="124"/>
      <c r="K1019" s="125"/>
      <c r="L1019" s="124"/>
      <c r="M1019" s="124"/>
      <c r="N1019" s="124"/>
      <c r="O1019" s="124"/>
      <c r="P1019" s="126"/>
    </row>
    <row r="1020" spans="1:16" s="127" customFormat="1" ht="18" customHeight="1">
      <c r="A1020" s="121"/>
      <c r="B1020" s="122"/>
      <c r="C1020" s="128" t="s">
        <v>887</v>
      </c>
      <c r="D1020" s="122" t="s">
        <v>143</v>
      </c>
      <c r="E1020" s="122">
        <v>2</v>
      </c>
      <c r="F1020" s="124"/>
      <c r="G1020" s="124"/>
      <c r="H1020" s="124"/>
      <c r="I1020" s="160"/>
      <c r="J1020" s="125"/>
      <c r="K1020" s="125"/>
      <c r="L1020" s="124"/>
      <c r="M1020" s="124"/>
      <c r="N1020" s="124"/>
      <c r="O1020" s="124"/>
      <c r="P1020" s="126"/>
    </row>
    <row r="1021" spans="1:16" s="127" customFormat="1" ht="18" customHeight="1">
      <c r="A1021" s="121">
        <v>241</v>
      </c>
      <c r="B1021" s="122" t="s">
        <v>889</v>
      </c>
      <c r="C1021" s="128" t="s">
        <v>766</v>
      </c>
      <c r="D1021" s="122" t="s">
        <v>143</v>
      </c>
      <c r="E1021" s="122">
        <v>3</v>
      </c>
      <c r="F1021" s="124"/>
      <c r="G1021" s="124"/>
      <c r="H1021" s="124"/>
      <c r="I1021" s="124"/>
      <c r="J1021" s="124"/>
      <c r="K1021" s="125"/>
      <c r="L1021" s="124"/>
      <c r="M1021" s="124"/>
      <c r="N1021" s="124"/>
      <c r="O1021" s="124"/>
      <c r="P1021" s="126"/>
    </row>
    <row r="1022" spans="1:16" s="127" customFormat="1" ht="18" customHeight="1">
      <c r="A1022" s="121"/>
      <c r="B1022" s="122"/>
      <c r="C1022" s="128" t="s">
        <v>767</v>
      </c>
      <c r="D1022" s="122" t="s">
        <v>143</v>
      </c>
      <c r="E1022" s="122">
        <v>3</v>
      </c>
      <c r="F1022" s="124"/>
      <c r="G1022" s="124"/>
      <c r="H1022" s="124"/>
      <c r="I1022" s="160"/>
      <c r="J1022" s="124"/>
      <c r="K1022" s="125"/>
      <c r="L1022" s="124"/>
      <c r="M1022" s="124"/>
      <c r="N1022" s="124"/>
      <c r="O1022" s="124"/>
      <c r="P1022" s="126"/>
    </row>
    <row r="1023" spans="1:16" s="127" customFormat="1" ht="18" customHeight="1">
      <c r="A1023" s="121">
        <v>242</v>
      </c>
      <c r="B1023" s="122" t="s">
        <v>888</v>
      </c>
      <c r="C1023" s="128" t="s">
        <v>890</v>
      </c>
      <c r="D1023" s="122" t="s">
        <v>143</v>
      </c>
      <c r="E1023" s="122">
        <v>2</v>
      </c>
      <c r="F1023" s="124"/>
      <c r="G1023" s="124"/>
      <c r="H1023" s="124"/>
      <c r="I1023" s="160"/>
      <c r="J1023" s="124"/>
      <c r="K1023" s="125"/>
      <c r="L1023" s="124"/>
      <c r="M1023" s="124"/>
      <c r="N1023" s="124"/>
      <c r="O1023" s="124"/>
      <c r="P1023" s="126"/>
    </row>
    <row r="1024" spans="1:16" s="127" customFormat="1" ht="18" customHeight="1">
      <c r="A1024" s="121">
        <v>243</v>
      </c>
      <c r="B1024" s="122" t="s">
        <v>889</v>
      </c>
      <c r="C1024" s="128" t="s">
        <v>768</v>
      </c>
      <c r="D1024" s="122" t="s">
        <v>159</v>
      </c>
      <c r="E1024" s="124">
        <v>67.81</v>
      </c>
      <c r="F1024" s="124"/>
      <c r="G1024" s="124"/>
      <c r="H1024" s="124"/>
      <c r="I1024" s="124"/>
      <c r="J1024" s="124"/>
      <c r="K1024" s="125"/>
      <c r="L1024" s="124"/>
      <c r="M1024" s="124"/>
      <c r="N1024" s="124"/>
      <c r="O1024" s="124"/>
      <c r="P1024" s="126"/>
    </row>
    <row r="1025" spans="1:16" s="127" customFormat="1" ht="18" customHeight="1">
      <c r="A1025" s="121"/>
      <c r="B1025" s="122"/>
      <c r="C1025" s="128" t="s">
        <v>769</v>
      </c>
      <c r="D1025" s="122" t="s">
        <v>135</v>
      </c>
      <c r="E1025" s="122">
        <v>0.75</v>
      </c>
      <c r="F1025" s="124"/>
      <c r="G1025" s="124"/>
      <c r="H1025" s="124"/>
      <c r="I1025" s="124"/>
      <c r="J1025" s="124"/>
      <c r="K1025" s="125"/>
      <c r="L1025" s="124"/>
      <c r="M1025" s="124"/>
      <c r="N1025" s="124"/>
      <c r="O1025" s="124"/>
      <c r="P1025" s="126"/>
    </row>
    <row r="1026" spans="1:16" s="127" customFormat="1" ht="18" customHeight="1">
      <c r="A1026" s="121"/>
      <c r="B1026" s="122"/>
      <c r="C1026" s="128" t="s">
        <v>770</v>
      </c>
      <c r="D1026" s="122" t="s">
        <v>159</v>
      </c>
      <c r="E1026" s="143">
        <v>45</v>
      </c>
      <c r="F1026" s="124"/>
      <c r="G1026" s="124"/>
      <c r="H1026" s="124"/>
      <c r="I1026" s="124"/>
      <c r="J1026" s="124"/>
      <c r="K1026" s="125"/>
      <c r="L1026" s="124"/>
      <c r="M1026" s="124"/>
      <c r="N1026" s="124"/>
      <c r="O1026" s="124"/>
      <c r="P1026" s="126"/>
    </row>
    <row r="1027" spans="1:16" s="127" customFormat="1" ht="18" customHeight="1">
      <c r="A1027" s="121"/>
      <c r="B1027" s="122"/>
      <c r="C1027" s="128" t="s">
        <v>828</v>
      </c>
      <c r="D1027" s="122" t="s">
        <v>177</v>
      </c>
      <c r="E1027" s="122">
        <v>14.3</v>
      </c>
      <c r="F1027" s="124"/>
      <c r="G1027" s="124"/>
      <c r="H1027" s="124"/>
      <c r="I1027" s="160"/>
      <c r="J1027" s="124"/>
      <c r="K1027" s="125"/>
      <c r="L1027" s="124"/>
      <c r="M1027" s="124"/>
      <c r="N1027" s="124"/>
      <c r="O1027" s="124"/>
      <c r="P1027" s="126"/>
    </row>
    <row r="1028" spans="1:16" s="127" customFormat="1" ht="18" customHeight="1">
      <c r="A1028" s="121"/>
      <c r="B1028" s="122"/>
      <c r="C1028" s="128" t="s">
        <v>819</v>
      </c>
      <c r="D1028" s="122" t="s">
        <v>177</v>
      </c>
      <c r="E1028" s="122">
        <v>15.6</v>
      </c>
      <c r="F1028" s="124"/>
      <c r="G1028" s="124"/>
      <c r="H1028" s="124"/>
      <c r="I1028" s="124"/>
      <c r="J1028" s="124"/>
      <c r="K1028" s="125"/>
      <c r="L1028" s="124"/>
      <c r="M1028" s="124"/>
      <c r="N1028" s="124"/>
      <c r="O1028" s="124"/>
      <c r="P1028" s="126"/>
    </row>
    <row r="1029" spans="1:16" s="127" customFormat="1" ht="18" customHeight="1">
      <c r="A1029" s="121">
        <v>244</v>
      </c>
      <c r="B1029" s="122" t="s">
        <v>843</v>
      </c>
      <c r="C1029" s="128" t="s">
        <v>771</v>
      </c>
      <c r="D1029" s="122" t="s">
        <v>159</v>
      </c>
      <c r="E1029" s="122">
        <v>108.5</v>
      </c>
      <c r="F1029" s="124"/>
      <c r="G1029" s="124"/>
      <c r="H1029" s="124"/>
      <c r="I1029" s="124"/>
      <c r="J1029" s="124"/>
      <c r="K1029" s="125"/>
      <c r="L1029" s="124"/>
      <c r="M1029" s="124"/>
      <c r="N1029" s="124"/>
      <c r="O1029" s="124"/>
      <c r="P1029" s="126"/>
    </row>
    <row r="1030" spans="1:16" s="127" customFormat="1" ht="18" customHeight="1">
      <c r="A1030" s="121"/>
      <c r="B1030" s="122"/>
      <c r="C1030" s="128" t="s">
        <v>772</v>
      </c>
      <c r="D1030" s="122" t="s">
        <v>177</v>
      </c>
      <c r="E1030" s="122">
        <v>86.8</v>
      </c>
      <c r="F1030" s="124"/>
      <c r="G1030" s="124"/>
      <c r="H1030" s="124"/>
      <c r="I1030" s="160"/>
      <c r="J1030" s="124"/>
      <c r="K1030" s="125"/>
      <c r="L1030" s="124"/>
      <c r="M1030" s="124"/>
      <c r="N1030" s="124"/>
      <c r="O1030" s="124"/>
      <c r="P1030" s="126"/>
    </row>
    <row r="1031" spans="1:16" s="127" customFormat="1" ht="18" customHeight="1">
      <c r="A1031" s="137"/>
      <c r="B1031" s="138"/>
      <c r="C1031" s="139" t="s">
        <v>2358</v>
      </c>
      <c r="D1031" s="138" t="s">
        <v>127</v>
      </c>
      <c r="E1031" s="138">
        <v>48.8</v>
      </c>
      <c r="F1031" s="140"/>
      <c r="G1031" s="140"/>
      <c r="H1031" s="140"/>
      <c r="I1031" s="140"/>
      <c r="J1031" s="140"/>
      <c r="K1031" s="141"/>
      <c r="L1031" s="140"/>
      <c r="M1031" s="140"/>
      <c r="N1031" s="140"/>
      <c r="O1031" s="140"/>
      <c r="P1031" s="142"/>
    </row>
    <row r="1032" spans="1:16" s="127" customFormat="1" ht="18" customHeight="1">
      <c r="A1032" s="121">
        <v>245</v>
      </c>
      <c r="B1032" s="122" t="s">
        <v>1618</v>
      </c>
      <c r="C1032" s="128" t="s">
        <v>891</v>
      </c>
      <c r="D1032" s="122"/>
      <c r="E1032" s="122"/>
      <c r="F1032" s="124"/>
      <c r="G1032" s="124"/>
      <c r="H1032" s="124"/>
      <c r="I1032" s="124"/>
      <c r="J1032" s="124"/>
      <c r="K1032" s="125"/>
      <c r="L1032" s="124"/>
      <c r="M1032" s="124"/>
      <c r="N1032" s="124"/>
      <c r="O1032" s="124"/>
      <c r="P1032" s="126"/>
    </row>
    <row r="1033" spans="1:16" s="127" customFormat="1" ht="18" customHeight="1">
      <c r="A1033" s="121"/>
      <c r="B1033" s="122"/>
      <c r="C1033" s="128" t="s">
        <v>892</v>
      </c>
      <c r="D1033" s="122" t="s">
        <v>135</v>
      </c>
      <c r="E1033" s="122">
        <v>11.17</v>
      </c>
      <c r="F1033" s="124"/>
      <c r="G1033" s="124"/>
      <c r="H1033" s="124"/>
      <c r="I1033" s="124"/>
      <c r="J1033" s="124"/>
      <c r="K1033" s="125"/>
      <c r="L1033" s="124"/>
      <c r="M1033" s="124"/>
      <c r="N1033" s="124"/>
      <c r="O1033" s="124"/>
      <c r="P1033" s="126"/>
    </row>
    <row r="1034" spans="1:16" s="127" customFormat="1" ht="18" customHeight="1">
      <c r="A1034" s="121"/>
      <c r="B1034" s="122"/>
      <c r="C1034" s="128" t="s">
        <v>2377</v>
      </c>
      <c r="D1034" s="122" t="s">
        <v>135</v>
      </c>
      <c r="E1034" s="122">
        <v>12.8</v>
      </c>
      <c r="F1034" s="143"/>
      <c r="G1034" s="124"/>
      <c r="H1034" s="124"/>
      <c r="I1034" s="183"/>
      <c r="J1034" s="124"/>
      <c r="K1034" s="125"/>
      <c r="L1034" s="124"/>
      <c r="M1034" s="124"/>
      <c r="N1034" s="124"/>
      <c r="O1034" s="124"/>
      <c r="P1034" s="126"/>
    </row>
    <row r="1035" spans="1:16" s="232" customFormat="1" ht="18" customHeight="1">
      <c r="A1035" s="226">
        <v>246</v>
      </c>
      <c r="B1035" s="122" t="s">
        <v>2365</v>
      </c>
      <c r="C1035" s="233" t="s">
        <v>773</v>
      </c>
      <c r="D1035" s="122" t="s">
        <v>159</v>
      </c>
      <c r="E1035" s="122">
        <v>111.7</v>
      </c>
      <c r="F1035" s="124"/>
      <c r="G1035" s="124"/>
      <c r="H1035" s="124"/>
      <c r="I1035" s="183"/>
      <c r="J1035" s="124"/>
      <c r="K1035" s="125"/>
      <c r="L1035" s="124"/>
      <c r="M1035" s="124"/>
      <c r="N1035" s="124"/>
      <c r="O1035" s="124"/>
      <c r="P1035" s="126"/>
    </row>
    <row r="1036" spans="1:16" s="232" customFormat="1" ht="18" customHeight="1">
      <c r="A1036" s="226"/>
      <c r="B1036" s="227"/>
      <c r="C1036" s="233" t="s">
        <v>2430</v>
      </c>
      <c r="D1036" s="122" t="s">
        <v>135</v>
      </c>
      <c r="E1036" s="124">
        <v>6.2</v>
      </c>
      <c r="F1036" s="124"/>
      <c r="G1036" s="124"/>
      <c r="H1036" s="124"/>
      <c r="I1036" s="183"/>
      <c r="J1036" s="124"/>
      <c r="K1036" s="125"/>
      <c r="L1036" s="124"/>
      <c r="M1036" s="124"/>
      <c r="N1036" s="124"/>
      <c r="O1036" s="124"/>
      <c r="P1036" s="126"/>
    </row>
    <row r="1037" spans="1:16" s="127" customFormat="1" ht="18" customHeight="1">
      <c r="A1037" s="121">
        <v>247</v>
      </c>
      <c r="B1037" s="227" t="s">
        <v>778</v>
      </c>
      <c r="C1037" s="128" t="s">
        <v>776</v>
      </c>
      <c r="D1037" s="122"/>
      <c r="E1037" s="122"/>
      <c r="F1037" s="124"/>
      <c r="G1037" s="124"/>
      <c r="H1037" s="124"/>
      <c r="I1037" s="124"/>
      <c r="J1037" s="124"/>
      <c r="K1037" s="125"/>
      <c r="L1037" s="124"/>
      <c r="M1037" s="124"/>
      <c r="N1037" s="124"/>
      <c r="O1037" s="124"/>
      <c r="P1037" s="126"/>
    </row>
    <row r="1038" spans="1:16" s="127" customFormat="1" ht="18" customHeight="1">
      <c r="A1038" s="121"/>
      <c r="B1038" s="122"/>
      <c r="C1038" s="128" t="s">
        <v>775</v>
      </c>
      <c r="D1038" s="122" t="s">
        <v>774</v>
      </c>
      <c r="E1038" s="122">
        <v>111.7</v>
      </c>
      <c r="F1038" s="124"/>
      <c r="G1038" s="124"/>
      <c r="H1038" s="124"/>
      <c r="I1038" s="124"/>
      <c r="J1038" s="124"/>
      <c r="K1038" s="125"/>
      <c r="L1038" s="124"/>
      <c r="M1038" s="124"/>
      <c r="N1038" s="124"/>
      <c r="O1038" s="124"/>
      <c r="P1038" s="126"/>
    </row>
    <row r="1039" spans="1:16" s="127" customFormat="1" ht="18" customHeight="1">
      <c r="A1039" s="121"/>
      <c r="B1039" s="122"/>
      <c r="C1039" s="128" t="s">
        <v>777</v>
      </c>
      <c r="D1039" s="122" t="s">
        <v>127</v>
      </c>
      <c r="E1039" s="122">
        <v>117.3</v>
      </c>
      <c r="F1039" s="124"/>
      <c r="G1039" s="124"/>
      <c r="H1039" s="124"/>
      <c r="I1039" s="160"/>
      <c r="J1039" s="124"/>
      <c r="K1039" s="125"/>
      <c r="L1039" s="124"/>
      <c r="M1039" s="124"/>
      <c r="N1039" s="124"/>
      <c r="O1039" s="124"/>
      <c r="P1039" s="126"/>
    </row>
    <row r="1040" spans="1:16" s="127" customFormat="1" ht="18" customHeight="1">
      <c r="A1040" s="121">
        <v>248</v>
      </c>
      <c r="B1040" s="227" t="s">
        <v>2246</v>
      </c>
      <c r="C1040" s="128" t="s">
        <v>779</v>
      </c>
      <c r="D1040" s="122" t="s">
        <v>988</v>
      </c>
      <c r="E1040" s="143">
        <v>203</v>
      </c>
      <c r="F1040" s="124"/>
      <c r="G1040" s="124"/>
      <c r="H1040" s="124"/>
      <c r="I1040" s="124"/>
      <c r="J1040" s="124"/>
      <c r="K1040" s="125"/>
      <c r="L1040" s="124"/>
      <c r="M1040" s="124"/>
      <c r="N1040" s="124"/>
      <c r="O1040" s="124"/>
      <c r="P1040" s="126"/>
    </row>
    <row r="1041" spans="1:16" s="127" customFormat="1" ht="18" customHeight="1">
      <c r="A1041" s="121"/>
      <c r="B1041" s="122"/>
      <c r="C1041" s="128" t="s">
        <v>780</v>
      </c>
      <c r="D1041" s="122" t="s">
        <v>127</v>
      </c>
      <c r="E1041" s="143">
        <v>203</v>
      </c>
      <c r="F1041" s="124"/>
      <c r="G1041" s="124"/>
      <c r="H1041" s="143"/>
      <c r="I1041" s="124"/>
      <c r="J1041" s="124"/>
      <c r="K1041" s="125"/>
      <c r="L1041" s="124"/>
      <c r="M1041" s="124"/>
      <c r="N1041" s="124"/>
      <c r="O1041" s="124"/>
      <c r="P1041" s="126"/>
    </row>
    <row r="1042" spans="1:16" s="127" customFormat="1" ht="18" customHeight="1" thickBot="1">
      <c r="A1042" s="121"/>
      <c r="B1042" s="122"/>
      <c r="C1042" s="128" t="s">
        <v>781</v>
      </c>
      <c r="D1042" s="122" t="s">
        <v>135</v>
      </c>
      <c r="E1042" s="122">
        <v>3.1</v>
      </c>
      <c r="F1042" s="124"/>
      <c r="G1042" s="124"/>
      <c r="H1042" s="143"/>
      <c r="I1042" s="124"/>
      <c r="J1042" s="124"/>
      <c r="K1042" s="125"/>
      <c r="L1042" s="124"/>
      <c r="M1042" s="124"/>
      <c r="N1042" s="124"/>
      <c r="O1042" s="124"/>
      <c r="P1042" s="126"/>
    </row>
    <row r="1043" spans="1:16" s="105" customFormat="1" ht="18" customHeight="1" thickBot="1">
      <c r="A1043" s="129"/>
      <c r="B1043" s="729" t="s">
        <v>145</v>
      </c>
      <c r="C1043" s="729"/>
      <c r="D1043" s="131" t="s">
        <v>142</v>
      </c>
      <c r="E1043" s="132"/>
      <c r="F1043" s="133"/>
      <c r="G1043" s="133"/>
      <c r="H1043" s="133"/>
      <c r="I1043" s="133"/>
      <c r="J1043" s="133"/>
      <c r="K1043" s="133"/>
      <c r="L1043" s="133">
        <f>SUM(L1015:L1042)</f>
        <v>0</v>
      </c>
      <c r="M1043" s="133">
        <f>SUM(M1015:M1042)</f>
        <v>0</v>
      </c>
      <c r="N1043" s="133">
        <f>SUM(N1015:N1042)</f>
        <v>0</v>
      </c>
      <c r="O1043" s="133">
        <f>SUM(O1015:O1042)</f>
        <v>0</v>
      </c>
      <c r="P1043" s="155">
        <f>SUM(P1015:P1042)</f>
        <v>0</v>
      </c>
    </row>
    <row r="1044" spans="1:16" s="105" customFormat="1" ht="18" customHeight="1" thickBot="1">
      <c r="A1044" s="149"/>
      <c r="B1044" s="150"/>
      <c r="C1044" s="145" t="s">
        <v>146</v>
      </c>
      <c r="D1044" s="146" t="s">
        <v>147</v>
      </c>
      <c r="E1044" s="147"/>
      <c r="F1044" s="150"/>
      <c r="G1044" s="150"/>
      <c r="H1044" s="150"/>
      <c r="I1044" s="150"/>
      <c r="J1044" s="150"/>
      <c r="K1044" s="150"/>
      <c r="L1044" s="185"/>
      <c r="M1044" s="197"/>
      <c r="N1044" s="136">
        <f>ROUND(N1043*0.05,2)</f>
        <v>0</v>
      </c>
      <c r="O1044" s="186"/>
      <c r="P1044" s="187">
        <f>SUM(N1044:O1044)</f>
        <v>0</v>
      </c>
    </row>
    <row r="1045" spans="1:16" s="105" customFormat="1" ht="18" customHeight="1" thickBot="1">
      <c r="A1045" s="149"/>
      <c r="B1045" s="150"/>
      <c r="C1045" s="130" t="s">
        <v>141</v>
      </c>
      <c r="D1045" s="151" t="s">
        <v>142</v>
      </c>
      <c r="E1045" s="152"/>
      <c r="F1045" s="150"/>
      <c r="G1045" s="150"/>
      <c r="H1045" s="150"/>
      <c r="I1045" s="150"/>
      <c r="J1045" s="150"/>
      <c r="K1045" s="150"/>
      <c r="L1045" s="133">
        <f>SUM(L1043)</f>
        <v>0</v>
      </c>
      <c r="M1045" s="133">
        <f>SUM(M1043)</f>
        <v>0</v>
      </c>
      <c r="N1045" s="133">
        <f>SUM(N1043:N1044)</f>
        <v>0</v>
      </c>
      <c r="O1045" s="133">
        <f>SUM(O1043)</f>
        <v>0</v>
      </c>
      <c r="P1045" s="155">
        <f>P1043+P1044</f>
        <v>0</v>
      </c>
    </row>
    <row r="1046" spans="1:16" s="105" customFormat="1" ht="18" customHeight="1" thickBot="1">
      <c r="A1046" s="198"/>
      <c r="B1046" s="199"/>
      <c r="C1046" s="200"/>
      <c r="D1046" s="201"/>
      <c r="E1046" s="202"/>
      <c r="F1046" s="199"/>
      <c r="G1046" s="199"/>
      <c r="H1046" s="199"/>
      <c r="I1046" s="199"/>
      <c r="J1046" s="199"/>
      <c r="K1046" s="199"/>
      <c r="L1046" s="203"/>
      <c r="M1046" s="203"/>
      <c r="N1046" s="203"/>
      <c r="O1046" s="203"/>
      <c r="P1046" s="204"/>
    </row>
    <row r="1047" spans="1:16" s="105" customFormat="1" ht="18" customHeight="1" thickBot="1">
      <c r="A1047" s="149"/>
      <c r="B1047" s="150"/>
      <c r="C1047" s="205" t="s">
        <v>893</v>
      </c>
      <c r="D1047" s="131" t="s">
        <v>142</v>
      </c>
      <c r="E1047" s="185"/>
      <c r="F1047" s="150"/>
      <c r="G1047" s="150"/>
      <c r="H1047" s="150"/>
      <c r="I1047" s="150"/>
      <c r="J1047" s="150"/>
      <c r="K1047" s="150"/>
      <c r="L1047" s="206">
        <f>L33+L70+L86+L212+L377+L491+L525+L619+L650+L684+L909+L973+L1013+L1045</f>
        <v>0</v>
      </c>
      <c r="M1047" s="206">
        <f>M33+M70+M86+M212+M377+M491+M525+M619+M650+M684+M909+M973+M1013+M1045</f>
        <v>0</v>
      </c>
      <c r="N1047" s="206">
        <f>N33+N70+N86+N212+N377+N491+N525+N619+N650+N684+N909+N973+N1013+N1045</f>
        <v>0</v>
      </c>
      <c r="O1047" s="206">
        <f>O33+O70+O86+O212+O377+O491+O525+O619+O650+O684+O909+O973+O1013+O1045</f>
        <v>0</v>
      </c>
      <c r="P1047" s="207">
        <f>P33+P70+P86+P212+P377+P491+P525+P619+P650+P684+P909+P973+P1013+P1045</f>
        <v>0</v>
      </c>
    </row>
    <row r="1048" spans="1:16" s="105" customFormat="1" ht="18" customHeight="1">
      <c r="A1048" s="180"/>
      <c r="B1048" s="180"/>
      <c r="C1048" s="180"/>
      <c r="D1048" s="180"/>
      <c r="E1048" s="180"/>
      <c r="F1048" s="180"/>
      <c r="G1048" s="180"/>
      <c r="H1048" s="180"/>
      <c r="I1048" s="180"/>
      <c r="J1048" s="180"/>
      <c r="K1048" s="180"/>
      <c r="L1048" s="180"/>
      <c r="M1048" s="180"/>
      <c r="N1048" s="180"/>
      <c r="O1048" s="180"/>
      <c r="P1048" s="180"/>
    </row>
    <row r="1049" spans="1:16" s="105" customFormat="1" ht="18" customHeight="1">
      <c r="A1049" s="180"/>
      <c r="B1049" s="696" t="s">
        <v>2191</v>
      </c>
      <c r="C1049" s="180"/>
      <c r="D1049" s="180"/>
      <c r="E1049" s="180"/>
      <c r="F1049" s="180"/>
      <c r="G1049" s="180"/>
      <c r="H1049" s="180"/>
      <c r="I1049" s="180"/>
      <c r="J1049" s="180"/>
      <c r="K1049" s="180"/>
      <c r="L1049" s="180"/>
      <c r="M1049" s="180"/>
      <c r="N1049" s="180"/>
      <c r="O1049" s="180"/>
      <c r="P1049" s="180"/>
    </row>
    <row r="1050" spans="1:16" s="105" customFormat="1" ht="18" customHeight="1">
      <c r="A1050" s="180"/>
      <c r="B1050" s="208"/>
      <c r="C1050" s="208"/>
      <c r="D1050" s="107"/>
      <c r="E1050" s="107"/>
      <c r="F1050" s="180"/>
      <c r="G1050" s="180"/>
      <c r="H1050" s="180"/>
      <c r="I1050" s="180"/>
      <c r="J1050" s="180"/>
      <c r="K1050" s="180"/>
      <c r="L1050" s="180"/>
      <c r="M1050" s="180"/>
      <c r="N1050" s="180"/>
      <c r="O1050" s="180"/>
      <c r="P1050" s="180"/>
    </row>
    <row r="1051" spans="1:16" s="105" customFormat="1" ht="18" customHeight="1">
      <c r="A1051" s="180"/>
      <c r="B1051" s="107" t="s">
        <v>2192</v>
      </c>
      <c r="C1051" s="208"/>
      <c r="D1051" s="107"/>
      <c r="E1051" s="107"/>
      <c r="F1051" s="180"/>
      <c r="G1051" s="180"/>
      <c r="H1051" s="180"/>
      <c r="I1051" s="180"/>
      <c r="J1051" s="180"/>
      <c r="K1051" s="180"/>
      <c r="L1051" s="180"/>
      <c r="M1051" s="180"/>
      <c r="N1051" s="180"/>
      <c r="O1051" s="180"/>
      <c r="P1051" s="180"/>
    </row>
    <row r="1052" spans="1:15" s="105" customFormat="1" ht="15" customHeight="1">
      <c r="A1052" s="107"/>
      <c r="F1052" s="180"/>
      <c r="G1052" s="180"/>
      <c r="H1052" s="180"/>
      <c r="I1052" s="180"/>
      <c r="J1052" s="180"/>
      <c r="K1052" s="180"/>
      <c r="L1052" s="180"/>
      <c r="M1052" s="180"/>
      <c r="N1052" s="180"/>
      <c r="O1052" s="180"/>
    </row>
    <row r="1053" spans="1:15" s="105" customFormat="1" ht="15" customHeight="1">
      <c r="A1053" s="107"/>
      <c r="F1053" s="107"/>
      <c r="G1053" s="107"/>
      <c r="H1053" s="107"/>
      <c r="I1053" s="107"/>
      <c r="J1053" s="107"/>
      <c r="K1053" s="107"/>
      <c r="L1053" s="107"/>
      <c r="M1053" s="107"/>
      <c r="N1053" s="107"/>
      <c r="O1053" s="180"/>
    </row>
    <row r="1054" spans="1:15" s="105" customFormat="1" ht="15" customHeight="1">
      <c r="A1054" s="107"/>
      <c r="F1054" s="107"/>
      <c r="G1054" s="107"/>
      <c r="H1054" s="107"/>
      <c r="I1054" s="107"/>
      <c r="J1054" s="107"/>
      <c r="K1054" s="107"/>
      <c r="L1054" s="107"/>
      <c r="M1054" s="107"/>
      <c r="N1054" s="107"/>
      <c r="O1054" s="107"/>
    </row>
    <row r="1055" spans="1:16" s="105" customFormat="1" ht="15">
      <c r="A1055" s="107"/>
      <c r="B1055" s="107"/>
      <c r="C1055" s="107"/>
      <c r="D1055" s="107"/>
      <c r="E1055" s="107"/>
      <c r="F1055" s="107"/>
      <c r="G1055" s="107"/>
      <c r="H1055" s="107"/>
      <c r="I1055" s="107"/>
      <c r="J1055" s="107"/>
      <c r="K1055" s="107"/>
      <c r="L1055" s="107"/>
      <c r="M1055" s="107"/>
      <c r="N1055" s="107"/>
      <c r="O1055" s="107"/>
      <c r="P1055" s="107"/>
    </row>
    <row r="1056" spans="1:16" s="105" customFormat="1" ht="15">
      <c r="A1056" s="107"/>
      <c r="B1056" s="107"/>
      <c r="C1056" s="107"/>
      <c r="D1056" s="107"/>
      <c r="E1056" s="107"/>
      <c r="F1056" s="107"/>
      <c r="G1056" s="107"/>
      <c r="H1056" s="107"/>
      <c r="I1056" s="107"/>
      <c r="J1056" s="107"/>
      <c r="K1056" s="107"/>
      <c r="L1056" s="107"/>
      <c r="M1056" s="107"/>
      <c r="N1056" s="107"/>
      <c r="O1056" s="107"/>
      <c r="P1056" s="107"/>
    </row>
    <row r="1057" spans="1:16" s="105" customFormat="1" ht="15">
      <c r="A1057" s="107"/>
      <c r="B1057" s="107"/>
      <c r="C1057" s="107"/>
      <c r="D1057" s="107"/>
      <c r="E1057" s="107"/>
      <c r="F1057" s="107"/>
      <c r="G1057" s="107"/>
      <c r="H1057" s="107"/>
      <c r="I1057" s="107"/>
      <c r="J1057" s="107"/>
      <c r="K1057" s="107"/>
      <c r="L1057" s="107"/>
      <c r="M1057" s="107"/>
      <c r="N1057" s="107"/>
      <c r="O1057" s="107"/>
      <c r="P1057" s="107"/>
    </row>
    <row r="1058" s="105" customFormat="1" ht="14.25"/>
    <row r="1059" s="105" customFormat="1" ht="14.25"/>
    <row r="1060" s="105" customFormat="1" ht="14.25"/>
    <row r="1061" s="105" customFormat="1" ht="14.25"/>
    <row r="1062" s="105" customFormat="1" ht="14.25"/>
    <row r="1063" s="105" customFormat="1" ht="14.25"/>
    <row r="1064" s="105" customFormat="1" ht="14.25"/>
    <row r="1065" s="105" customFormat="1" ht="14.25"/>
    <row r="1066" s="105" customFormat="1" ht="14.25"/>
    <row r="1067" s="105" customFormat="1" ht="14.25"/>
    <row r="1068" s="105" customFormat="1" ht="14.25"/>
    <row r="1069" s="105" customFormat="1" ht="14.25"/>
    <row r="1070" s="105" customFormat="1" ht="14.25"/>
    <row r="1071" s="105" customFormat="1" ht="14.25"/>
    <row r="1072" s="105" customFormat="1" ht="14.25"/>
    <row r="1073" s="105" customFormat="1" ht="14.25"/>
    <row r="1074" s="105" customFormat="1" ht="14.25"/>
    <row r="1075" s="105" customFormat="1" ht="14.25"/>
    <row r="1076" s="105" customFormat="1" ht="14.25"/>
    <row r="1077" s="105" customFormat="1" ht="14.25"/>
    <row r="1078" s="105" customFormat="1" ht="14.25"/>
    <row r="1079" s="105" customFormat="1" ht="14.25"/>
    <row r="1080" s="105" customFormat="1" ht="14.25"/>
    <row r="1081" s="105" customFormat="1" ht="14.25"/>
    <row r="1082" s="105" customFormat="1" ht="14.25"/>
    <row r="1083" s="105" customFormat="1" ht="14.25"/>
    <row r="1084" s="105" customFormat="1" ht="14.25"/>
  </sheetData>
  <sheetProtection/>
  <mergeCells count="36">
    <mergeCell ref="A12:A16"/>
    <mergeCell ref="B12:B16"/>
    <mergeCell ref="C12:C16"/>
    <mergeCell ref="D12:D16"/>
    <mergeCell ref="A3:P3"/>
    <mergeCell ref="A4:P4"/>
    <mergeCell ref="K6:N6"/>
    <mergeCell ref="O6:P6"/>
    <mergeCell ref="N13:N16"/>
    <mergeCell ref="O13:O16"/>
    <mergeCell ref="P13:P16"/>
    <mergeCell ref="E12:E16"/>
    <mergeCell ref="F12:K12"/>
    <mergeCell ref="L12:P12"/>
    <mergeCell ref="F13:F16"/>
    <mergeCell ref="G13:G16"/>
    <mergeCell ref="H13:H16"/>
    <mergeCell ref="I13:I16"/>
    <mergeCell ref="B84:C84"/>
    <mergeCell ref="B210:C210"/>
    <mergeCell ref="B375:C375"/>
    <mergeCell ref="B31:C31"/>
    <mergeCell ref="B68:C68"/>
    <mergeCell ref="M13:M16"/>
    <mergeCell ref="J13:J16"/>
    <mergeCell ref="K13:K16"/>
    <mergeCell ref="L13:L16"/>
    <mergeCell ref="B1011:C1011"/>
    <mergeCell ref="B1043:C1043"/>
    <mergeCell ref="B682:C682"/>
    <mergeCell ref="B907:C907"/>
    <mergeCell ref="B971:C971"/>
    <mergeCell ref="B489:C489"/>
    <mergeCell ref="B523:C523"/>
    <mergeCell ref="B617:C617"/>
    <mergeCell ref="B648:C648"/>
  </mergeCells>
  <printOptions/>
  <pageMargins left="0.38" right="0.15" top="0.93" bottom="0.49" header="0.72" footer="0.23"/>
  <pageSetup horizontalDpi="600" verticalDpi="600" orientation="landscape" paperSize="9" scale="81"/>
  <headerFooter alignWithMargins="0">
    <oddHeader>&amp;C&amp;8lapa &amp;P</oddHeader>
    <oddFooter>&amp;R&amp;8Lokālā tāme Nr.1-1</oddFooter>
  </headerFooter>
  <rowBreaks count="19" manualBreakCount="19">
    <brk id="35" max="15" man="1"/>
    <brk id="61" max="15" man="1"/>
    <brk id="87" max="15" man="1"/>
    <brk id="113" max="15" man="1"/>
    <brk id="139" max="15" man="1"/>
    <brk id="165" max="15" man="1"/>
    <brk id="191" max="15" man="1"/>
    <brk id="218" max="15" man="1"/>
    <brk id="244" max="15" man="1"/>
    <brk id="270" max="15" man="1"/>
    <brk id="296" max="15" man="1"/>
    <brk id="322" max="15" man="1"/>
    <brk id="348" max="15" man="1"/>
    <brk id="938" max="15" man="1"/>
    <brk id="969" max="15" man="1"/>
    <brk id="1000" max="15" man="1"/>
    <brk id="1031" max="15" man="1"/>
    <brk id="1052" max="15" man="1"/>
    <brk id="1086" max="15" man="1"/>
  </rowBreaks>
</worksheet>
</file>

<file path=xl/worksheets/sheet5.xml><?xml version="1.0" encoding="utf-8"?>
<worksheet xmlns="http://schemas.openxmlformats.org/spreadsheetml/2006/main" xmlns:r="http://schemas.openxmlformats.org/officeDocument/2006/relationships">
  <dimension ref="A1:I44"/>
  <sheetViews>
    <sheetView workbookViewId="0" topLeftCell="A1">
      <selection activeCell="A34" sqref="A34:C34"/>
    </sheetView>
  </sheetViews>
  <sheetFormatPr defaultColWidth="9.140625" defaultRowHeight="12.75"/>
  <cols>
    <col min="1" max="1" width="5.140625" style="71" customWidth="1"/>
    <col min="2" max="2" width="10.140625" style="71" customWidth="1"/>
    <col min="3" max="3" width="29.7109375" style="71" customWidth="1"/>
    <col min="4" max="4" width="13.140625" style="71" customWidth="1"/>
    <col min="5" max="5" width="12.00390625" style="71" customWidth="1"/>
    <col min="6" max="6" width="13.00390625" style="71" customWidth="1"/>
    <col min="7" max="7" width="14.7109375" style="71" customWidth="1"/>
    <col min="8" max="8" width="12.140625" style="71" customWidth="1"/>
    <col min="9" max="9" width="11.28125" style="71" customWidth="1"/>
    <col min="10" max="16384" width="9.140625" style="71" customWidth="1"/>
  </cols>
  <sheetData>
    <row r="1" spans="1:9" s="72" customFormat="1" ht="12.75">
      <c r="A1" s="71"/>
      <c r="F1" s="73"/>
      <c r="G1" s="73"/>
      <c r="H1" s="73"/>
      <c r="I1" s="73"/>
    </row>
    <row r="2" spans="1:9" s="72" customFormat="1" ht="20.25">
      <c r="A2" s="701" t="s">
        <v>894</v>
      </c>
      <c r="B2" s="701"/>
      <c r="C2" s="701"/>
      <c r="D2" s="701"/>
      <c r="E2" s="701"/>
      <c r="F2" s="701"/>
      <c r="G2" s="701"/>
      <c r="H2" s="701"/>
      <c r="I2" s="73"/>
    </row>
    <row r="3" spans="1:9" s="72" customFormat="1" ht="15">
      <c r="A3" s="702" t="s">
        <v>1460</v>
      </c>
      <c r="B3" s="702"/>
      <c r="C3" s="702"/>
      <c r="D3" s="702"/>
      <c r="E3" s="702"/>
      <c r="F3" s="702"/>
      <c r="G3" s="702"/>
      <c r="H3" s="702"/>
      <c r="I3" s="73"/>
    </row>
    <row r="4" spans="1:9" s="72" customFormat="1" ht="12.75">
      <c r="A4" s="9"/>
      <c r="B4" s="74"/>
      <c r="C4" s="74"/>
      <c r="D4" s="74"/>
      <c r="E4" s="74"/>
      <c r="F4" s="75"/>
      <c r="G4" s="75"/>
      <c r="H4" s="75"/>
      <c r="I4" s="73"/>
    </row>
    <row r="5" spans="1:9" ht="12.75">
      <c r="A5" s="7" t="s">
        <v>1472</v>
      </c>
      <c r="D5" s="71" t="s">
        <v>951</v>
      </c>
      <c r="E5" s="9"/>
      <c r="F5" s="9"/>
      <c r="G5" s="9"/>
      <c r="H5" s="9"/>
      <c r="I5" s="8"/>
    </row>
    <row r="6" spans="1:9" ht="12.75">
      <c r="A6" s="7" t="s">
        <v>949</v>
      </c>
      <c r="D6" s="71" t="s">
        <v>950</v>
      </c>
      <c r="E6" s="9"/>
      <c r="F6" s="9"/>
      <c r="G6" s="9"/>
      <c r="H6" s="9"/>
      <c r="I6" s="8"/>
    </row>
    <row r="7" spans="1:9" ht="12.75">
      <c r="A7" s="703" t="s">
        <v>1473</v>
      </c>
      <c r="B7" s="703"/>
      <c r="C7" s="703"/>
      <c r="D7" s="71" t="s">
        <v>952</v>
      </c>
      <c r="E7" s="9"/>
      <c r="F7" s="9"/>
      <c r="G7" s="9"/>
      <c r="H7" s="9"/>
      <c r="I7" s="8"/>
    </row>
    <row r="8" spans="1:9" ht="12.75">
      <c r="A8" s="703" t="s">
        <v>1474</v>
      </c>
      <c r="B8" s="703"/>
      <c r="C8" s="703"/>
      <c r="D8" s="71" t="s">
        <v>953</v>
      </c>
      <c r="E8" s="9"/>
      <c r="F8" s="9"/>
      <c r="G8" s="9"/>
      <c r="H8" s="9"/>
      <c r="I8" s="8"/>
    </row>
    <row r="9" spans="1:9" ht="12.75">
      <c r="A9" s="8" t="s">
        <v>1475</v>
      </c>
      <c r="B9" s="7"/>
      <c r="C9" s="7"/>
      <c r="D9" s="76">
        <v>183</v>
      </c>
      <c r="E9" s="10"/>
      <c r="F9" s="10"/>
      <c r="G9" s="10"/>
      <c r="H9" s="10"/>
      <c r="I9" s="8"/>
    </row>
    <row r="10" spans="1:8" ht="12.75">
      <c r="A10" s="10"/>
      <c r="B10" s="10"/>
      <c r="C10" s="10"/>
      <c r="D10" s="10"/>
      <c r="E10" s="10"/>
      <c r="F10" s="10"/>
      <c r="G10" s="77"/>
      <c r="H10" s="77"/>
    </row>
    <row r="11" spans="1:8" ht="12.75">
      <c r="A11" s="10"/>
      <c r="B11" s="10"/>
      <c r="C11" s="10" t="s">
        <v>1476</v>
      </c>
      <c r="D11" s="78">
        <f>D34</f>
        <v>0</v>
      </c>
      <c r="E11" s="10"/>
      <c r="F11" s="10"/>
      <c r="G11" s="77"/>
      <c r="H11" s="77"/>
    </row>
    <row r="12" spans="1:8" ht="12.75">
      <c r="A12" s="10"/>
      <c r="B12" s="10"/>
      <c r="C12" s="10" t="s">
        <v>1477</v>
      </c>
      <c r="D12" s="78">
        <f>H29</f>
        <v>0</v>
      </c>
      <c r="E12" s="10"/>
      <c r="F12" s="10"/>
      <c r="G12" s="77"/>
      <c r="H12" s="77"/>
    </row>
    <row r="13" spans="1:8" ht="12.75">
      <c r="A13" s="10"/>
      <c r="B13" s="10"/>
      <c r="C13" s="79"/>
      <c r="D13" s="10"/>
      <c r="E13" s="10"/>
      <c r="F13" s="10"/>
      <c r="G13" s="77"/>
      <c r="H13" s="77"/>
    </row>
    <row r="14" spans="1:8" s="72" customFormat="1" ht="12.75">
      <c r="A14" s="9"/>
      <c r="B14" s="74"/>
      <c r="C14" s="695" t="s">
        <v>2194</v>
      </c>
      <c r="D14" s="9"/>
      <c r="E14" s="9"/>
      <c r="F14" s="75"/>
      <c r="G14" s="75"/>
      <c r="H14" s="75"/>
    </row>
    <row r="15" spans="1:8" ht="12.75">
      <c r="A15" s="10"/>
      <c r="B15" s="10"/>
      <c r="C15" s="10"/>
      <c r="D15" s="10"/>
      <c r="E15" s="10"/>
      <c r="F15" s="10"/>
      <c r="G15" s="77"/>
      <c r="H15" s="77"/>
    </row>
    <row r="16" spans="1:8" ht="14.25">
      <c r="A16" s="706" t="s">
        <v>965</v>
      </c>
      <c r="B16" s="706" t="s">
        <v>966</v>
      </c>
      <c r="C16" s="706" t="s">
        <v>1478</v>
      </c>
      <c r="D16" s="706" t="s">
        <v>1479</v>
      </c>
      <c r="E16" s="706" t="s">
        <v>1480</v>
      </c>
      <c r="F16" s="706"/>
      <c r="G16" s="706"/>
      <c r="H16" s="726" t="s">
        <v>1481</v>
      </c>
    </row>
    <row r="17" spans="1:8" ht="33" customHeight="1">
      <c r="A17" s="706"/>
      <c r="B17" s="706"/>
      <c r="C17" s="726"/>
      <c r="D17" s="706"/>
      <c r="E17" s="80" t="s">
        <v>1482</v>
      </c>
      <c r="F17" s="80" t="s">
        <v>1483</v>
      </c>
      <c r="G17" s="81" t="s">
        <v>1484</v>
      </c>
      <c r="H17" s="727"/>
    </row>
    <row r="18" spans="1:8" ht="15" customHeight="1">
      <c r="A18" s="82">
        <v>1</v>
      </c>
      <c r="B18" s="83" t="s">
        <v>1757</v>
      </c>
      <c r="C18" s="84" t="s">
        <v>1828</v>
      </c>
      <c r="D18" s="85"/>
      <c r="E18" s="86"/>
      <c r="F18" s="86"/>
      <c r="G18" s="86"/>
      <c r="H18" s="86"/>
    </row>
    <row r="19" spans="1:8" ht="14.25" customHeight="1">
      <c r="A19" s="87">
        <v>2</v>
      </c>
      <c r="B19" s="88" t="s">
        <v>1758</v>
      </c>
      <c r="C19" s="89" t="s">
        <v>1869</v>
      </c>
      <c r="D19" s="85"/>
      <c r="E19" s="90"/>
      <c r="F19" s="90"/>
      <c r="G19" s="90"/>
      <c r="H19" s="90"/>
    </row>
    <row r="20" spans="1:8" ht="14.25">
      <c r="A20" s="87">
        <v>3</v>
      </c>
      <c r="B20" s="88" t="s">
        <v>1759</v>
      </c>
      <c r="C20" s="92" t="s">
        <v>931</v>
      </c>
      <c r="D20" s="85"/>
      <c r="E20" s="94"/>
      <c r="F20" s="94"/>
      <c r="G20" s="94"/>
      <c r="H20" s="94"/>
    </row>
    <row r="21" spans="1:8" ht="14.25">
      <c r="A21" s="87">
        <v>4</v>
      </c>
      <c r="B21" s="88" t="s">
        <v>1760</v>
      </c>
      <c r="C21" s="92" t="s">
        <v>932</v>
      </c>
      <c r="D21" s="85"/>
      <c r="E21" s="94"/>
      <c r="F21" s="94"/>
      <c r="G21" s="94"/>
      <c r="H21" s="94"/>
    </row>
    <row r="22" spans="1:8" ht="14.25">
      <c r="A22" s="87">
        <v>5</v>
      </c>
      <c r="B22" s="88" t="s">
        <v>1761</v>
      </c>
      <c r="C22" s="92" t="s">
        <v>680</v>
      </c>
      <c r="D22" s="85"/>
      <c r="E22" s="94"/>
      <c r="F22" s="94"/>
      <c r="G22" s="94"/>
      <c r="H22" s="94"/>
    </row>
    <row r="23" spans="1:8" ht="14.25" customHeight="1">
      <c r="A23" s="87">
        <v>6</v>
      </c>
      <c r="B23" s="88" t="s">
        <v>1762</v>
      </c>
      <c r="C23" s="92" t="s">
        <v>756</v>
      </c>
      <c r="D23" s="85"/>
      <c r="E23" s="94"/>
      <c r="F23" s="94"/>
      <c r="G23" s="94"/>
      <c r="H23" s="94"/>
    </row>
    <row r="24" spans="1:8" ht="14.25" customHeight="1">
      <c r="A24" s="87">
        <v>7</v>
      </c>
      <c r="B24" s="88" t="s">
        <v>1763</v>
      </c>
      <c r="C24" s="89" t="s">
        <v>933</v>
      </c>
      <c r="D24" s="85"/>
      <c r="E24" s="90"/>
      <c r="F24" s="90"/>
      <c r="G24" s="90"/>
      <c r="H24" s="90"/>
    </row>
    <row r="25" spans="1:8" ht="13.5" customHeight="1">
      <c r="A25" s="87">
        <v>8</v>
      </c>
      <c r="B25" s="88" t="s">
        <v>1764</v>
      </c>
      <c r="C25" s="92" t="s">
        <v>934</v>
      </c>
      <c r="D25" s="85"/>
      <c r="E25" s="94"/>
      <c r="F25" s="94"/>
      <c r="G25" s="94"/>
      <c r="H25" s="94"/>
    </row>
    <row r="26" spans="1:8" ht="25.5">
      <c r="A26" s="87">
        <v>9</v>
      </c>
      <c r="B26" s="88" t="s">
        <v>1765</v>
      </c>
      <c r="C26" s="92" t="s">
        <v>935</v>
      </c>
      <c r="D26" s="85"/>
      <c r="E26" s="94"/>
      <c r="F26" s="94"/>
      <c r="G26" s="94"/>
      <c r="H26" s="94"/>
    </row>
    <row r="27" spans="1:8" ht="25.5">
      <c r="A27" s="87">
        <v>10</v>
      </c>
      <c r="B27" s="88" t="s">
        <v>1766</v>
      </c>
      <c r="C27" s="92" t="s">
        <v>936</v>
      </c>
      <c r="D27" s="85"/>
      <c r="E27" s="94"/>
      <c r="F27" s="94"/>
      <c r="G27" s="94"/>
      <c r="H27" s="94"/>
    </row>
    <row r="28" spans="1:8" ht="15" thickBot="1">
      <c r="A28" s="87">
        <v>11</v>
      </c>
      <c r="B28" s="88" t="s">
        <v>1767</v>
      </c>
      <c r="C28" s="92" t="s">
        <v>2064</v>
      </c>
      <c r="D28" s="85"/>
      <c r="E28" s="94"/>
      <c r="F28" s="94"/>
      <c r="G28" s="94"/>
      <c r="H28" s="94"/>
    </row>
    <row r="29" spans="1:8" ht="16.5" thickBot="1" thickTop="1">
      <c r="A29" s="728" t="s">
        <v>1514</v>
      </c>
      <c r="B29" s="704"/>
      <c r="C29" s="705"/>
      <c r="D29" s="95">
        <f>SUM(D18:D28)</f>
        <v>0</v>
      </c>
      <c r="E29" s="95">
        <f>SUM(E18:E28)</f>
        <v>0</v>
      </c>
      <c r="F29" s="95">
        <f>SUM(F18:F28)</f>
        <v>0</v>
      </c>
      <c r="G29" s="95">
        <f>SUM(G18:G28)</f>
        <v>0</v>
      </c>
      <c r="H29" s="95">
        <f>SUM(H18:H28)</f>
        <v>0</v>
      </c>
    </row>
    <row r="30" spans="1:8" ht="15.75" thickTop="1">
      <c r="A30" s="698" t="s">
        <v>2186</v>
      </c>
      <c r="B30" s="699"/>
      <c r="C30" s="700"/>
      <c r="D30" s="96">
        <f>ROUND(D29*0.1,2)</f>
        <v>0</v>
      </c>
      <c r="E30" s="97"/>
      <c r="F30" s="97"/>
      <c r="G30" s="97"/>
      <c r="H30" s="98"/>
    </row>
    <row r="31" spans="1:8" ht="15">
      <c r="A31" s="717" t="s">
        <v>2187</v>
      </c>
      <c r="B31" s="718"/>
      <c r="C31" s="719"/>
      <c r="D31" s="99">
        <f>ROUND(D30*0.03,2)</f>
        <v>0</v>
      </c>
      <c r="E31" s="97"/>
      <c r="F31" s="97"/>
      <c r="G31" s="97"/>
      <c r="H31" s="98"/>
    </row>
    <row r="32" spans="1:8" ht="15">
      <c r="A32" s="720" t="s">
        <v>2188</v>
      </c>
      <c r="B32" s="721"/>
      <c r="C32" s="722"/>
      <c r="D32" s="96">
        <f>ROUND(D29*0.03,2)</f>
        <v>0</v>
      </c>
      <c r="E32" s="97"/>
      <c r="F32" s="97"/>
      <c r="G32" s="97"/>
      <c r="H32" s="98"/>
    </row>
    <row r="33" spans="1:8" ht="15">
      <c r="A33" s="720" t="s">
        <v>1515</v>
      </c>
      <c r="B33" s="721"/>
      <c r="C33" s="722"/>
      <c r="D33" s="96">
        <f>ROUND(E29*0.2409,2)</f>
        <v>0</v>
      </c>
      <c r="E33" s="97"/>
      <c r="F33" s="97"/>
      <c r="G33" s="97"/>
      <c r="H33" s="98"/>
    </row>
    <row r="34" spans="1:8" ht="21.75" customHeight="1">
      <c r="A34" s="723" t="s">
        <v>575</v>
      </c>
      <c r="B34" s="724"/>
      <c r="C34" s="725"/>
      <c r="D34" s="97">
        <f>D29+D30+D32+D33</f>
        <v>0</v>
      </c>
      <c r="E34" s="97"/>
      <c r="F34" s="97"/>
      <c r="G34" s="97"/>
      <c r="H34" s="98"/>
    </row>
    <row r="35" spans="1:8" ht="21.75" customHeight="1">
      <c r="A35" s="100"/>
      <c r="B35" s="100"/>
      <c r="C35" s="100"/>
      <c r="D35" s="101"/>
      <c r="E35" s="101"/>
      <c r="F35" s="101"/>
      <c r="G35" s="101"/>
      <c r="H35" s="101"/>
    </row>
    <row r="36" spans="1:8" ht="12.75">
      <c r="A36" s="695" t="s">
        <v>2193</v>
      </c>
      <c r="B36" s="9"/>
      <c r="C36" s="102"/>
      <c r="D36" s="77"/>
      <c r="E36" s="9" t="s">
        <v>1516</v>
      </c>
      <c r="F36" s="102"/>
      <c r="G36" s="102"/>
      <c r="H36" s="77"/>
    </row>
    <row r="37" spans="1:8" ht="12.75">
      <c r="A37" s="10"/>
      <c r="B37" s="10"/>
      <c r="C37" s="9"/>
      <c r="D37" s="9"/>
      <c r="E37" s="9"/>
      <c r="F37" s="9"/>
      <c r="G37" s="103"/>
      <c r="H37" s="103"/>
    </row>
    <row r="38" spans="1:8" ht="9.75" customHeight="1">
      <c r="A38" s="10"/>
      <c r="B38" s="10"/>
      <c r="C38" s="9"/>
      <c r="D38" s="209"/>
      <c r="E38" s="9"/>
      <c r="F38" s="9"/>
      <c r="G38" s="9"/>
      <c r="H38" s="9"/>
    </row>
    <row r="39" spans="1:8" ht="12.75">
      <c r="A39" s="9"/>
      <c r="B39" s="9"/>
      <c r="C39" s="9"/>
      <c r="D39" s="9"/>
      <c r="E39" s="9"/>
      <c r="F39" s="9"/>
      <c r="G39" s="9"/>
      <c r="H39" s="9"/>
    </row>
    <row r="40" spans="1:8" ht="12.75">
      <c r="A40" s="9"/>
      <c r="B40" s="9"/>
      <c r="C40" s="9"/>
      <c r="D40" s="9"/>
      <c r="E40" s="9"/>
      <c r="F40" s="9"/>
      <c r="G40" s="9"/>
      <c r="H40" s="9"/>
    </row>
    <row r="41" spans="1:8" ht="12.75" hidden="1">
      <c r="A41" s="10"/>
      <c r="B41" s="10"/>
      <c r="C41" s="9"/>
      <c r="D41" s="9"/>
      <c r="E41" s="9"/>
      <c r="F41" s="9"/>
      <c r="G41" s="9"/>
      <c r="H41" s="9"/>
    </row>
    <row r="42" spans="1:8" ht="12.75" customHeight="1">
      <c r="A42" s="9"/>
      <c r="B42" s="9"/>
      <c r="C42" s="9"/>
      <c r="D42" s="9"/>
      <c r="E42" s="9"/>
      <c r="F42" s="9"/>
      <c r="G42" s="9"/>
      <c r="H42" s="9"/>
    </row>
    <row r="43" spans="1:8" s="72" customFormat="1" ht="12.75">
      <c r="A43" s="716" t="s">
        <v>1517</v>
      </c>
      <c r="B43" s="716"/>
      <c r="C43" s="102"/>
      <c r="D43" s="104"/>
      <c r="E43" s="104"/>
      <c r="F43" s="75"/>
      <c r="G43" s="75"/>
      <c r="H43" s="75"/>
    </row>
    <row r="44" spans="1:8" ht="12.75">
      <c r="A44" s="9"/>
      <c r="B44" s="9"/>
      <c r="C44" s="9"/>
      <c r="D44" s="9"/>
      <c r="E44" s="9"/>
      <c r="F44" s="9"/>
      <c r="G44" s="9"/>
      <c r="H44" s="9"/>
    </row>
  </sheetData>
  <sheetProtection/>
  <mergeCells count="17">
    <mergeCell ref="A2:H2"/>
    <mergeCell ref="A3:H3"/>
    <mergeCell ref="A7:C7"/>
    <mergeCell ref="A8:C8"/>
    <mergeCell ref="H16:H17"/>
    <mergeCell ref="A29:C29"/>
    <mergeCell ref="E16:G16"/>
    <mergeCell ref="A30:C30"/>
    <mergeCell ref="A16:A17"/>
    <mergeCell ref="B16:B17"/>
    <mergeCell ref="C16:C17"/>
    <mergeCell ref="D16:D17"/>
    <mergeCell ref="A43:B43"/>
    <mergeCell ref="A31:C31"/>
    <mergeCell ref="A32:C32"/>
    <mergeCell ref="A33:C33"/>
    <mergeCell ref="A34:C34"/>
  </mergeCells>
  <printOptions/>
  <pageMargins left="0.74" right="0.15748031496062992" top="0.8267716535433072" bottom="0.984251968503937" header="0.5118110236220472" footer="0.5118110236220472"/>
  <pageSetup horizontalDpi="600" verticalDpi="600" orientation="portrait" paperSize="9" scale="85"/>
</worksheet>
</file>

<file path=xl/worksheets/sheet6.xml><?xml version="1.0" encoding="utf-8"?>
<worksheet xmlns="http://schemas.openxmlformats.org/spreadsheetml/2006/main" xmlns:r="http://schemas.openxmlformats.org/officeDocument/2006/relationships">
  <sheetPr>
    <tabColor indexed="13"/>
  </sheetPr>
  <dimension ref="A1:X246"/>
  <sheetViews>
    <sheetView zoomScale="75" zoomScaleNormal="75" workbookViewId="0" topLeftCell="A1">
      <selection activeCell="K9" sqref="K9"/>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1499</v>
      </c>
      <c r="B3" s="758"/>
      <c r="C3" s="758"/>
      <c r="D3" s="758"/>
      <c r="E3" s="758"/>
      <c r="F3" s="758"/>
      <c r="G3" s="758"/>
      <c r="H3" s="758"/>
      <c r="I3" s="758"/>
      <c r="J3" s="758"/>
      <c r="K3" s="758"/>
      <c r="L3" s="758"/>
      <c r="M3" s="758"/>
      <c r="N3" s="758"/>
      <c r="O3" s="758"/>
      <c r="P3" s="758"/>
    </row>
    <row r="4" spans="1:16" s="210" customFormat="1" ht="15">
      <c r="A4" s="759" t="s">
        <v>1828</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P65</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326"/>
      <c r="B18" s="327"/>
      <c r="C18" s="325" t="s">
        <v>1768</v>
      </c>
      <c r="D18" s="328"/>
      <c r="E18" s="329"/>
      <c r="F18" s="327"/>
      <c r="G18" s="326"/>
      <c r="H18" s="328"/>
      <c r="I18" s="329"/>
      <c r="J18" s="326"/>
      <c r="K18" s="230"/>
      <c r="L18" s="183"/>
      <c r="M18" s="183"/>
      <c r="N18" s="183"/>
      <c r="O18" s="183"/>
      <c r="P18" s="231"/>
    </row>
    <row r="19" spans="1:16" s="346" customFormat="1" ht="50.25" customHeight="1">
      <c r="A19" s="330">
        <v>1</v>
      </c>
      <c r="B19" s="341" t="s">
        <v>1769</v>
      </c>
      <c r="C19" s="343" t="s">
        <v>1770</v>
      </c>
      <c r="D19" s="333" t="s">
        <v>144</v>
      </c>
      <c r="E19" s="334">
        <v>120</v>
      </c>
      <c r="F19" s="335"/>
      <c r="G19" s="336"/>
      <c r="H19" s="337"/>
      <c r="I19" s="338"/>
      <c r="J19" s="336"/>
      <c r="K19" s="230"/>
      <c r="L19" s="183"/>
      <c r="M19" s="183"/>
      <c r="N19" s="183"/>
      <c r="O19" s="183"/>
      <c r="P19" s="231"/>
    </row>
    <row r="20" spans="1:16" s="346" customFormat="1" ht="50.25" customHeight="1">
      <c r="A20" s="330">
        <v>2</v>
      </c>
      <c r="B20" s="341" t="s">
        <v>1771</v>
      </c>
      <c r="C20" s="343" t="s">
        <v>1772</v>
      </c>
      <c r="D20" s="333" t="s">
        <v>144</v>
      </c>
      <c r="E20" s="334">
        <v>40</v>
      </c>
      <c r="F20" s="335"/>
      <c r="G20" s="336"/>
      <c r="H20" s="337"/>
      <c r="I20" s="338"/>
      <c r="J20" s="336"/>
      <c r="K20" s="230"/>
      <c r="L20" s="183"/>
      <c r="M20" s="183"/>
      <c r="N20" s="183"/>
      <c r="O20" s="183"/>
      <c r="P20" s="231"/>
    </row>
    <row r="21" spans="1:16" s="346" customFormat="1" ht="50.25" customHeight="1">
      <c r="A21" s="330">
        <v>3</v>
      </c>
      <c r="B21" s="341" t="s">
        <v>1773</v>
      </c>
      <c r="C21" s="343" t="s">
        <v>1774</v>
      </c>
      <c r="D21" s="333" t="s">
        <v>144</v>
      </c>
      <c r="E21" s="334">
        <v>20</v>
      </c>
      <c r="F21" s="335"/>
      <c r="G21" s="336"/>
      <c r="H21" s="337"/>
      <c r="I21" s="338"/>
      <c r="J21" s="336"/>
      <c r="K21" s="230"/>
      <c r="L21" s="183"/>
      <c r="M21" s="183"/>
      <c r="N21" s="183"/>
      <c r="O21" s="183"/>
      <c r="P21" s="231"/>
    </row>
    <row r="22" spans="1:16" s="346" customFormat="1" ht="50.25" customHeight="1">
      <c r="A22" s="330">
        <v>4</v>
      </c>
      <c r="B22" s="341" t="s">
        <v>1771</v>
      </c>
      <c r="C22" s="343" t="s">
        <v>1775</v>
      </c>
      <c r="D22" s="333" t="s">
        <v>144</v>
      </c>
      <c r="E22" s="334">
        <v>45</v>
      </c>
      <c r="F22" s="335"/>
      <c r="G22" s="336"/>
      <c r="H22" s="337"/>
      <c r="I22" s="338"/>
      <c r="J22" s="336"/>
      <c r="K22" s="230"/>
      <c r="L22" s="183"/>
      <c r="M22" s="183"/>
      <c r="N22" s="183"/>
      <c r="O22" s="183"/>
      <c r="P22" s="231"/>
    </row>
    <row r="23" spans="1:16" s="346" customFormat="1" ht="50.25" customHeight="1">
      <c r="A23" s="330">
        <v>5</v>
      </c>
      <c r="B23" s="341" t="s">
        <v>1776</v>
      </c>
      <c r="C23" s="343" t="s">
        <v>1777</v>
      </c>
      <c r="D23" s="333" t="s">
        <v>144</v>
      </c>
      <c r="E23" s="334">
        <v>30</v>
      </c>
      <c r="F23" s="335"/>
      <c r="G23" s="336"/>
      <c r="H23" s="337"/>
      <c r="I23" s="338"/>
      <c r="J23" s="336"/>
      <c r="K23" s="230"/>
      <c r="L23" s="183"/>
      <c r="M23" s="183"/>
      <c r="N23" s="183"/>
      <c r="O23" s="183"/>
      <c r="P23" s="231"/>
    </row>
    <row r="24" spans="1:16" s="346" customFormat="1" ht="50.25" customHeight="1">
      <c r="A24" s="330">
        <v>6</v>
      </c>
      <c r="B24" s="459" t="s">
        <v>1771</v>
      </c>
      <c r="C24" s="460" t="s">
        <v>1778</v>
      </c>
      <c r="D24" s="461" t="s">
        <v>144</v>
      </c>
      <c r="E24" s="462">
        <v>20</v>
      </c>
      <c r="F24" s="463"/>
      <c r="G24" s="464"/>
      <c r="H24" s="465"/>
      <c r="I24" s="466"/>
      <c r="J24" s="464"/>
      <c r="K24" s="238"/>
      <c r="L24" s="190"/>
      <c r="M24" s="190"/>
      <c r="N24" s="190"/>
      <c r="O24" s="190"/>
      <c r="P24" s="239"/>
    </row>
    <row r="25" spans="1:16" s="346" customFormat="1" ht="50.25" customHeight="1">
      <c r="A25" s="330">
        <v>7</v>
      </c>
      <c r="B25" s="341" t="s">
        <v>1776</v>
      </c>
      <c r="C25" s="343" t="s">
        <v>1779</v>
      </c>
      <c r="D25" s="333" t="s">
        <v>144</v>
      </c>
      <c r="E25" s="334">
        <v>110</v>
      </c>
      <c r="F25" s="335"/>
      <c r="G25" s="336"/>
      <c r="H25" s="337"/>
      <c r="I25" s="338"/>
      <c r="J25" s="336"/>
      <c r="K25" s="230"/>
      <c r="L25" s="183"/>
      <c r="M25" s="183"/>
      <c r="N25" s="183"/>
      <c r="O25" s="183"/>
      <c r="P25" s="231"/>
    </row>
    <row r="26" spans="1:16" s="346" customFormat="1" ht="18" customHeight="1">
      <c r="A26" s="330">
        <v>8</v>
      </c>
      <c r="B26" s="341" t="s">
        <v>1780</v>
      </c>
      <c r="C26" s="343" t="s">
        <v>1781</v>
      </c>
      <c r="D26" s="333" t="s">
        <v>1782</v>
      </c>
      <c r="E26" s="334">
        <v>1</v>
      </c>
      <c r="F26" s="335"/>
      <c r="G26" s="336"/>
      <c r="H26" s="337"/>
      <c r="I26" s="338"/>
      <c r="J26" s="336"/>
      <c r="K26" s="230"/>
      <c r="L26" s="183"/>
      <c r="M26" s="183"/>
      <c r="N26" s="183"/>
      <c r="O26" s="183"/>
      <c r="P26" s="231"/>
    </row>
    <row r="27" spans="1:16" s="346" customFormat="1" ht="18" customHeight="1">
      <c r="A27" s="330">
        <v>9</v>
      </c>
      <c r="B27" s="341" t="s">
        <v>1783</v>
      </c>
      <c r="C27" s="343" t="s">
        <v>1784</v>
      </c>
      <c r="D27" s="333" t="s">
        <v>1782</v>
      </c>
      <c r="E27" s="334">
        <v>1</v>
      </c>
      <c r="F27" s="335"/>
      <c r="G27" s="336"/>
      <c r="H27" s="337"/>
      <c r="I27" s="338"/>
      <c r="J27" s="336"/>
      <c r="K27" s="230"/>
      <c r="L27" s="183"/>
      <c r="M27" s="183"/>
      <c r="N27" s="183"/>
      <c r="O27" s="183"/>
      <c r="P27" s="231"/>
    </row>
    <row r="28" spans="1:16" s="346" customFormat="1" ht="31.5" customHeight="1">
      <c r="A28" s="330">
        <v>10</v>
      </c>
      <c r="B28" s="341" t="s">
        <v>1785</v>
      </c>
      <c r="C28" s="343" t="s">
        <v>1786</v>
      </c>
      <c r="D28" s="333" t="s">
        <v>1782</v>
      </c>
      <c r="E28" s="334">
        <v>2</v>
      </c>
      <c r="F28" s="335"/>
      <c r="G28" s="336"/>
      <c r="H28" s="337"/>
      <c r="I28" s="338"/>
      <c r="J28" s="336"/>
      <c r="K28" s="230"/>
      <c r="L28" s="183"/>
      <c r="M28" s="183"/>
      <c r="N28" s="183"/>
      <c r="O28" s="183"/>
      <c r="P28" s="231"/>
    </row>
    <row r="29" spans="1:16" s="346" customFormat="1" ht="31.5" customHeight="1">
      <c r="A29" s="330">
        <v>11</v>
      </c>
      <c r="B29" s="341" t="s">
        <v>1787</v>
      </c>
      <c r="C29" s="343" t="s">
        <v>1788</v>
      </c>
      <c r="D29" s="333" t="s">
        <v>1782</v>
      </c>
      <c r="E29" s="334">
        <v>2</v>
      </c>
      <c r="F29" s="335"/>
      <c r="G29" s="336"/>
      <c r="H29" s="337"/>
      <c r="I29" s="338"/>
      <c r="J29" s="336"/>
      <c r="K29" s="230"/>
      <c r="L29" s="183"/>
      <c r="M29" s="183"/>
      <c r="N29" s="183"/>
      <c r="O29" s="183"/>
      <c r="P29" s="231"/>
    </row>
    <row r="30" spans="1:16" s="346" customFormat="1" ht="18" customHeight="1">
      <c r="A30" s="330">
        <v>12</v>
      </c>
      <c r="B30" s="341" t="s">
        <v>1787</v>
      </c>
      <c r="C30" s="343" t="s">
        <v>1789</v>
      </c>
      <c r="D30" s="333" t="s">
        <v>1782</v>
      </c>
      <c r="E30" s="334">
        <v>2</v>
      </c>
      <c r="F30" s="335"/>
      <c r="G30" s="336"/>
      <c r="H30" s="337"/>
      <c r="I30" s="338"/>
      <c r="J30" s="336"/>
      <c r="K30" s="230"/>
      <c r="L30" s="183"/>
      <c r="M30" s="183"/>
      <c r="N30" s="183"/>
      <c r="O30" s="183"/>
      <c r="P30" s="231"/>
    </row>
    <row r="31" spans="1:16" s="346" customFormat="1" ht="18" customHeight="1">
      <c r="A31" s="330">
        <v>13</v>
      </c>
      <c r="B31" s="341" t="s">
        <v>1787</v>
      </c>
      <c r="C31" s="343" t="s">
        <v>1790</v>
      </c>
      <c r="D31" s="333" t="s">
        <v>1782</v>
      </c>
      <c r="E31" s="334">
        <v>42</v>
      </c>
      <c r="F31" s="335"/>
      <c r="G31" s="336"/>
      <c r="H31" s="337"/>
      <c r="I31" s="338"/>
      <c r="J31" s="336"/>
      <c r="K31" s="230"/>
      <c r="L31" s="183"/>
      <c r="M31" s="183"/>
      <c r="N31" s="183"/>
      <c r="O31" s="183"/>
      <c r="P31" s="231"/>
    </row>
    <row r="32" spans="1:16" s="346" customFormat="1" ht="18" customHeight="1">
      <c r="A32" s="330">
        <v>14</v>
      </c>
      <c r="B32" s="341" t="s">
        <v>1787</v>
      </c>
      <c r="C32" s="343" t="s">
        <v>1791</v>
      </c>
      <c r="D32" s="333" t="s">
        <v>1782</v>
      </c>
      <c r="E32" s="334">
        <v>6</v>
      </c>
      <c r="F32" s="335"/>
      <c r="G32" s="336"/>
      <c r="H32" s="337"/>
      <c r="I32" s="338"/>
      <c r="J32" s="336"/>
      <c r="K32" s="230"/>
      <c r="L32" s="183"/>
      <c r="M32" s="183"/>
      <c r="N32" s="183"/>
      <c r="O32" s="183"/>
      <c r="P32" s="231"/>
    </row>
    <row r="33" spans="1:16" s="346" customFormat="1" ht="18" customHeight="1">
      <c r="A33" s="330">
        <v>15</v>
      </c>
      <c r="B33" s="341" t="s">
        <v>1787</v>
      </c>
      <c r="C33" s="343" t="s">
        <v>1792</v>
      </c>
      <c r="D33" s="333" t="s">
        <v>1782</v>
      </c>
      <c r="E33" s="334">
        <v>5</v>
      </c>
      <c r="F33" s="335"/>
      <c r="G33" s="336"/>
      <c r="H33" s="337"/>
      <c r="I33" s="338"/>
      <c r="J33" s="336"/>
      <c r="K33" s="230"/>
      <c r="L33" s="183"/>
      <c r="M33" s="183"/>
      <c r="N33" s="183"/>
      <c r="O33" s="183"/>
      <c r="P33" s="231"/>
    </row>
    <row r="34" spans="1:16" s="346" customFormat="1" ht="18" customHeight="1">
      <c r="A34" s="330">
        <v>16</v>
      </c>
      <c r="B34" s="341" t="s">
        <v>1787</v>
      </c>
      <c r="C34" s="343" t="s">
        <v>1793</v>
      </c>
      <c r="D34" s="333" t="s">
        <v>1782</v>
      </c>
      <c r="E34" s="334">
        <v>3</v>
      </c>
      <c r="F34" s="335"/>
      <c r="G34" s="336"/>
      <c r="H34" s="337"/>
      <c r="I34" s="338"/>
      <c r="J34" s="336"/>
      <c r="K34" s="230"/>
      <c r="L34" s="183"/>
      <c r="M34" s="183"/>
      <c r="N34" s="183"/>
      <c r="O34" s="183"/>
      <c r="P34" s="231"/>
    </row>
    <row r="35" spans="1:16" s="346" customFormat="1" ht="18" customHeight="1">
      <c r="A35" s="330">
        <v>17</v>
      </c>
      <c r="B35" s="341" t="s">
        <v>1794</v>
      </c>
      <c r="C35" s="343" t="s">
        <v>1795</v>
      </c>
      <c r="D35" s="333" t="s">
        <v>1782</v>
      </c>
      <c r="E35" s="334">
        <v>1</v>
      </c>
      <c r="F35" s="335"/>
      <c r="G35" s="336"/>
      <c r="H35" s="337"/>
      <c r="I35" s="338"/>
      <c r="J35" s="336"/>
      <c r="K35" s="230"/>
      <c r="L35" s="183"/>
      <c r="M35" s="183"/>
      <c r="N35" s="183"/>
      <c r="O35" s="183"/>
      <c r="P35" s="231"/>
    </row>
    <row r="36" spans="1:16" s="346" customFormat="1" ht="18" customHeight="1">
      <c r="A36" s="330">
        <v>18</v>
      </c>
      <c r="B36" s="341" t="s">
        <v>1787</v>
      </c>
      <c r="C36" s="343" t="s">
        <v>1796</v>
      </c>
      <c r="D36" s="333" t="s">
        <v>1782</v>
      </c>
      <c r="E36" s="334">
        <v>1</v>
      </c>
      <c r="F36" s="335"/>
      <c r="G36" s="336"/>
      <c r="H36" s="337"/>
      <c r="I36" s="338"/>
      <c r="J36" s="336"/>
      <c r="K36" s="230"/>
      <c r="L36" s="183"/>
      <c r="M36" s="183"/>
      <c r="N36" s="183"/>
      <c r="O36" s="183"/>
      <c r="P36" s="231"/>
    </row>
    <row r="37" spans="1:16" s="346" customFormat="1" ht="30" customHeight="1">
      <c r="A37" s="330">
        <v>19</v>
      </c>
      <c r="B37" s="341" t="s">
        <v>1787</v>
      </c>
      <c r="C37" s="343" t="s">
        <v>1797</v>
      </c>
      <c r="D37" s="333" t="s">
        <v>1782</v>
      </c>
      <c r="E37" s="334">
        <v>46</v>
      </c>
      <c r="F37" s="335"/>
      <c r="G37" s="336"/>
      <c r="H37" s="337"/>
      <c r="I37" s="338"/>
      <c r="J37" s="336"/>
      <c r="K37" s="230"/>
      <c r="L37" s="183"/>
      <c r="M37" s="183"/>
      <c r="N37" s="183"/>
      <c r="O37" s="183"/>
      <c r="P37" s="231"/>
    </row>
    <row r="38" spans="1:16" s="346" customFormat="1" ht="30" customHeight="1">
      <c r="A38" s="330">
        <v>20</v>
      </c>
      <c r="B38" s="341" t="s">
        <v>1798</v>
      </c>
      <c r="C38" s="343" t="s">
        <v>1799</v>
      </c>
      <c r="D38" s="333" t="s">
        <v>1800</v>
      </c>
      <c r="E38" s="334">
        <v>27</v>
      </c>
      <c r="F38" s="335"/>
      <c r="G38" s="336"/>
      <c r="H38" s="337"/>
      <c r="I38" s="338"/>
      <c r="J38" s="336"/>
      <c r="K38" s="230"/>
      <c r="L38" s="183"/>
      <c r="M38" s="183"/>
      <c r="N38" s="183"/>
      <c r="O38" s="183"/>
      <c r="P38" s="231"/>
    </row>
    <row r="39" spans="1:16" s="346" customFormat="1" ht="30" customHeight="1">
      <c r="A39" s="330">
        <v>21</v>
      </c>
      <c r="B39" s="341" t="s">
        <v>1801</v>
      </c>
      <c r="C39" s="343" t="s">
        <v>1827</v>
      </c>
      <c r="D39" s="333" t="s">
        <v>1802</v>
      </c>
      <c r="E39" s="334">
        <v>1</v>
      </c>
      <c r="F39" s="335"/>
      <c r="G39" s="336"/>
      <c r="H39" s="337"/>
      <c r="I39" s="338"/>
      <c r="J39" s="336"/>
      <c r="K39" s="230"/>
      <c r="L39" s="183"/>
      <c r="M39" s="183"/>
      <c r="N39" s="183"/>
      <c r="O39" s="183"/>
      <c r="P39" s="231"/>
    </row>
    <row r="40" spans="1:16" s="346" customFormat="1" ht="18" customHeight="1">
      <c r="A40" s="330">
        <v>22</v>
      </c>
      <c r="B40" s="341" t="s">
        <v>1798</v>
      </c>
      <c r="C40" s="343" t="s">
        <v>1803</v>
      </c>
      <c r="D40" s="333" t="s">
        <v>1802</v>
      </c>
      <c r="E40" s="334">
        <v>1</v>
      </c>
      <c r="F40" s="335"/>
      <c r="G40" s="336"/>
      <c r="H40" s="337"/>
      <c r="I40" s="338"/>
      <c r="J40" s="336"/>
      <c r="K40" s="230"/>
      <c r="L40" s="183"/>
      <c r="M40" s="183"/>
      <c r="N40" s="183"/>
      <c r="O40" s="183"/>
      <c r="P40" s="231"/>
    </row>
    <row r="41" spans="1:16" s="346" customFormat="1" ht="45.75" customHeight="1">
      <c r="A41" s="330">
        <v>23</v>
      </c>
      <c r="B41" s="341" t="s">
        <v>1804</v>
      </c>
      <c r="C41" s="343" t="s">
        <v>1805</v>
      </c>
      <c r="D41" s="333" t="s">
        <v>1800</v>
      </c>
      <c r="E41" s="334">
        <v>6</v>
      </c>
      <c r="F41" s="335"/>
      <c r="G41" s="336"/>
      <c r="H41" s="337"/>
      <c r="I41" s="338"/>
      <c r="J41" s="336"/>
      <c r="K41" s="230"/>
      <c r="L41" s="183"/>
      <c r="M41" s="183"/>
      <c r="N41" s="183"/>
      <c r="O41" s="183"/>
      <c r="P41" s="231"/>
    </row>
    <row r="42" spans="1:16" s="346" customFormat="1" ht="45.75" customHeight="1">
      <c r="A42" s="330">
        <v>24</v>
      </c>
      <c r="B42" s="459" t="s">
        <v>1804</v>
      </c>
      <c r="C42" s="460" t="s">
        <v>1806</v>
      </c>
      <c r="D42" s="461" t="s">
        <v>1800</v>
      </c>
      <c r="E42" s="462">
        <v>6</v>
      </c>
      <c r="F42" s="463"/>
      <c r="G42" s="464"/>
      <c r="H42" s="465"/>
      <c r="I42" s="466"/>
      <c r="J42" s="464"/>
      <c r="K42" s="238"/>
      <c r="L42" s="190"/>
      <c r="M42" s="190"/>
      <c r="N42" s="190"/>
      <c r="O42" s="190"/>
      <c r="P42" s="239"/>
    </row>
    <row r="43" spans="1:16" s="346" customFormat="1" ht="18" customHeight="1">
      <c r="A43" s="330">
        <v>25</v>
      </c>
      <c r="B43" s="341" t="s">
        <v>1807</v>
      </c>
      <c r="C43" s="343" t="s">
        <v>1808</v>
      </c>
      <c r="D43" s="333" t="s">
        <v>1800</v>
      </c>
      <c r="E43" s="334">
        <v>6</v>
      </c>
      <c r="F43" s="335"/>
      <c r="G43" s="336"/>
      <c r="H43" s="337"/>
      <c r="I43" s="338"/>
      <c r="J43" s="336"/>
      <c r="K43" s="230"/>
      <c r="L43" s="183"/>
      <c r="M43" s="183"/>
      <c r="N43" s="183"/>
      <c r="O43" s="183"/>
      <c r="P43" s="231"/>
    </row>
    <row r="44" spans="1:16" s="346" customFormat="1" ht="18" customHeight="1">
      <c r="A44" s="330">
        <v>26</v>
      </c>
      <c r="B44" s="341" t="s">
        <v>1809</v>
      </c>
      <c r="C44" s="344" t="s">
        <v>1810</v>
      </c>
      <c r="D44" s="333" t="s">
        <v>2249</v>
      </c>
      <c r="E44" s="334">
        <v>3.85</v>
      </c>
      <c r="F44" s="335"/>
      <c r="G44" s="336"/>
      <c r="H44" s="337"/>
      <c r="I44" s="338"/>
      <c r="J44" s="336"/>
      <c r="K44" s="230"/>
      <c r="L44" s="183"/>
      <c r="M44" s="183"/>
      <c r="N44" s="183"/>
      <c r="O44" s="183"/>
      <c r="P44" s="231"/>
    </row>
    <row r="45" spans="1:16" s="346" customFormat="1" ht="18" customHeight="1">
      <c r="A45" s="330"/>
      <c r="B45" s="341"/>
      <c r="C45" s="344"/>
      <c r="D45" s="333"/>
      <c r="E45" s="334"/>
      <c r="F45" s="335"/>
      <c r="G45" s="336"/>
      <c r="H45" s="337"/>
      <c r="I45" s="338"/>
      <c r="J45" s="336"/>
      <c r="K45" s="230"/>
      <c r="L45" s="183"/>
      <c r="M45" s="183"/>
      <c r="N45" s="183"/>
      <c r="O45" s="183"/>
      <c r="P45" s="231"/>
    </row>
    <row r="46" spans="1:16" s="346" customFormat="1" ht="18" customHeight="1">
      <c r="A46" s="330"/>
      <c r="B46" s="341"/>
      <c r="C46" s="345" t="s">
        <v>1811</v>
      </c>
      <c r="D46" s="333"/>
      <c r="E46" s="334"/>
      <c r="F46" s="335"/>
      <c r="G46" s="336"/>
      <c r="H46" s="337"/>
      <c r="I46" s="338"/>
      <c r="J46" s="336"/>
      <c r="K46" s="230"/>
      <c r="L46" s="183"/>
      <c r="M46" s="183"/>
      <c r="N46" s="183"/>
      <c r="O46" s="183"/>
      <c r="P46" s="231"/>
    </row>
    <row r="47" spans="1:16" s="346" customFormat="1" ht="59.25" customHeight="1">
      <c r="A47" s="330">
        <v>27</v>
      </c>
      <c r="B47" s="341" t="s">
        <v>1812</v>
      </c>
      <c r="C47" s="343" t="s">
        <v>1813</v>
      </c>
      <c r="D47" s="333" t="s">
        <v>144</v>
      </c>
      <c r="E47" s="334">
        <v>25</v>
      </c>
      <c r="F47" s="335"/>
      <c r="G47" s="336"/>
      <c r="H47" s="337"/>
      <c r="I47" s="338"/>
      <c r="J47" s="336"/>
      <c r="K47" s="230"/>
      <c r="L47" s="183"/>
      <c r="M47" s="183"/>
      <c r="N47" s="183"/>
      <c r="O47" s="183"/>
      <c r="P47" s="231"/>
    </row>
    <row r="48" spans="1:16" s="346" customFormat="1" ht="59.25" customHeight="1">
      <c r="A48" s="330">
        <v>28</v>
      </c>
      <c r="B48" s="341" t="s">
        <v>1814</v>
      </c>
      <c r="C48" s="343" t="s">
        <v>1815</v>
      </c>
      <c r="D48" s="333" t="s">
        <v>144</v>
      </c>
      <c r="E48" s="334">
        <v>110</v>
      </c>
      <c r="F48" s="335"/>
      <c r="G48" s="336"/>
      <c r="H48" s="337"/>
      <c r="I48" s="338"/>
      <c r="J48" s="336"/>
      <c r="K48" s="230"/>
      <c r="L48" s="183"/>
      <c r="M48" s="183"/>
      <c r="N48" s="183"/>
      <c r="O48" s="183"/>
      <c r="P48" s="231"/>
    </row>
    <row r="49" spans="1:16" s="346" customFormat="1" ht="59.25" customHeight="1">
      <c r="A49" s="330">
        <v>29</v>
      </c>
      <c r="B49" s="341" t="s">
        <v>1816</v>
      </c>
      <c r="C49" s="343" t="s">
        <v>1817</v>
      </c>
      <c r="D49" s="333" t="s">
        <v>144</v>
      </c>
      <c r="E49" s="334">
        <v>85</v>
      </c>
      <c r="F49" s="335"/>
      <c r="G49" s="336"/>
      <c r="H49" s="337"/>
      <c r="I49" s="338"/>
      <c r="J49" s="336"/>
      <c r="K49" s="230"/>
      <c r="L49" s="183"/>
      <c r="M49" s="183"/>
      <c r="N49" s="183"/>
      <c r="O49" s="183"/>
      <c r="P49" s="231"/>
    </row>
    <row r="50" spans="1:16" s="346" customFormat="1" ht="59.25" customHeight="1">
      <c r="A50" s="330">
        <v>30</v>
      </c>
      <c r="B50" s="341" t="s">
        <v>1818</v>
      </c>
      <c r="C50" s="343" t="s">
        <v>1819</v>
      </c>
      <c r="D50" s="333" t="s">
        <v>144</v>
      </c>
      <c r="E50" s="334">
        <v>100</v>
      </c>
      <c r="F50" s="335"/>
      <c r="G50" s="336"/>
      <c r="H50" s="337"/>
      <c r="I50" s="338"/>
      <c r="J50" s="336"/>
      <c r="K50" s="230"/>
      <c r="L50" s="183"/>
      <c r="M50" s="183"/>
      <c r="N50" s="183"/>
      <c r="O50" s="183"/>
      <c r="P50" s="231"/>
    </row>
    <row r="51" spans="1:16" s="346" customFormat="1" ht="45.75" customHeight="1">
      <c r="A51" s="330">
        <v>31</v>
      </c>
      <c r="B51" s="341" t="s">
        <v>1816</v>
      </c>
      <c r="C51" s="343" t="s">
        <v>1820</v>
      </c>
      <c r="D51" s="333" t="s">
        <v>144</v>
      </c>
      <c r="E51" s="334">
        <v>20</v>
      </c>
      <c r="F51" s="335"/>
      <c r="G51" s="336"/>
      <c r="H51" s="337"/>
      <c r="I51" s="338"/>
      <c r="J51" s="336"/>
      <c r="K51" s="230"/>
      <c r="L51" s="183"/>
      <c r="M51" s="183"/>
      <c r="N51" s="183"/>
      <c r="O51" s="183"/>
      <c r="P51" s="231"/>
    </row>
    <row r="52" spans="1:16" s="346" customFormat="1" ht="45.75" customHeight="1">
      <c r="A52" s="330">
        <v>32</v>
      </c>
      <c r="B52" s="341" t="s">
        <v>1818</v>
      </c>
      <c r="C52" s="343" t="s">
        <v>1821</v>
      </c>
      <c r="D52" s="333" t="s">
        <v>144</v>
      </c>
      <c r="E52" s="334">
        <v>90</v>
      </c>
      <c r="F52" s="335"/>
      <c r="G52" s="336"/>
      <c r="H52" s="337"/>
      <c r="I52" s="338"/>
      <c r="J52" s="336"/>
      <c r="K52" s="230"/>
      <c r="L52" s="183"/>
      <c r="M52" s="183"/>
      <c r="N52" s="183"/>
      <c r="O52" s="183"/>
      <c r="P52" s="231"/>
    </row>
    <row r="53" spans="1:16" s="346" customFormat="1" ht="18" customHeight="1">
      <c r="A53" s="330">
        <v>33</v>
      </c>
      <c r="B53" s="342" t="s">
        <v>1787</v>
      </c>
      <c r="C53" s="343" t="s">
        <v>1790</v>
      </c>
      <c r="D53" s="333" t="s">
        <v>1782</v>
      </c>
      <c r="E53" s="334">
        <v>12</v>
      </c>
      <c r="F53" s="335"/>
      <c r="G53" s="336"/>
      <c r="H53" s="337"/>
      <c r="I53" s="338"/>
      <c r="J53" s="336"/>
      <c r="K53" s="230"/>
      <c r="L53" s="183"/>
      <c r="M53" s="183"/>
      <c r="N53" s="183"/>
      <c r="O53" s="183"/>
      <c r="P53" s="231"/>
    </row>
    <row r="54" spans="1:16" s="346" customFormat="1" ht="18" customHeight="1">
      <c r="A54" s="330">
        <v>34</v>
      </c>
      <c r="B54" s="342" t="s">
        <v>1787</v>
      </c>
      <c r="C54" s="343" t="s">
        <v>1791</v>
      </c>
      <c r="D54" s="333" t="s">
        <v>1782</v>
      </c>
      <c r="E54" s="334">
        <v>6</v>
      </c>
      <c r="F54" s="335"/>
      <c r="G54" s="336"/>
      <c r="H54" s="337"/>
      <c r="I54" s="338"/>
      <c r="J54" s="336"/>
      <c r="K54" s="230"/>
      <c r="L54" s="183"/>
      <c r="M54" s="183"/>
      <c r="N54" s="183"/>
      <c r="O54" s="183"/>
      <c r="P54" s="231"/>
    </row>
    <row r="55" spans="1:16" s="346" customFormat="1" ht="18" customHeight="1">
      <c r="A55" s="330">
        <v>35</v>
      </c>
      <c r="B55" s="342" t="s">
        <v>1787</v>
      </c>
      <c r="C55" s="343" t="s">
        <v>1793</v>
      </c>
      <c r="D55" s="333" t="s">
        <v>1782</v>
      </c>
      <c r="E55" s="334">
        <v>2</v>
      </c>
      <c r="F55" s="335"/>
      <c r="G55" s="336"/>
      <c r="H55" s="337"/>
      <c r="I55" s="338"/>
      <c r="J55" s="336"/>
      <c r="K55" s="230"/>
      <c r="L55" s="183"/>
      <c r="M55" s="183"/>
      <c r="N55" s="183"/>
      <c r="O55" s="183"/>
      <c r="P55" s="231"/>
    </row>
    <row r="56" spans="1:16" s="346" customFormat="1" ht="18" customHeight="1">
      <c r="A56" s="330">
        <v>36</v>
      </c>
      <c r="B56" s="459" t="s">
        <v>1787</v>
      </c>
      <c r="C56" s="460" t="s">
        <v>1796</v>
      </c>
      <c r="D56" s="461" t="s">
        <v>1782</v>
      </c>
      <c r="E56" s="462">
        <v>1</v>
      </c>
      <c r="F56" s="463"/>
      <c r="G56" s="464"/>
      <c r="H56" s="465"/>
      <c r="I56" s="466"/>
      <c r="J56" s="464"/>
      <c r="K56" s="238"/>
      <c r="L56" s="190"/>
      <c r="M56" s="190"/>
      <c r="N56" s="190"/>
      <c r="O56" s="190"/>
      <c r="P56" s="239"/>
    </row>
    <row r="57" spans="1:16" s="346" customFormat="1" ht="18" customHeight="1">
      <c r="A57" s="330">
        <v>37</v>
      </c>
      <c r="B57" s="342" t="s">
        <v>1787</v>
      </c>
      <c r="C57" s="343" t="s">
        <v>1822</v>
      </c>
      <c r="D57" s="333" t="s">
        <v>1782</v>
      </c>
      <c r="E57" s="334">
        <v>1</v>
      </c>
      <c r="F57" s="335"/>
      <c r="G57" s="336"/>
      <c r="H57" s="337"/>
      <c r="I57" s="338"/>
      <c r="J57" s="336"/>
      <c r="K57" s="230"/>
      <c r="L57" s="183"/>
      <c r="M57" s="183"/>
      <c r="N57" s="183"/>
      <c r="O57" s="183"/>
      <c r="P57" s="231"/>
    </row>
    <row r="58" spans="1:16" s="346" customFormat="1" ht="30" customHeight="1">
      <c r="A58" s="330">
        <v>38</v>
      </c>
      <c r="B58" s="342" t="s">
        <v>1787</v>
      </c>
      <c r="C58" s="343" t="s">
        <v>1797</v>
      </c>
      <c r="D58" s="333" t="s">
        <v>1782</v>
      </c>
      <c r="E58" s="334">
        <v>46</v>
      </c>
      <c r="F58" s="335"/>
      <c r="G58" s="336"/>
      <c r="H58" s="337"/>
      <c r="I58" s="338"/>
      <c r="J58" s="336"/>
      <c r="K58" s="230"/>
      <c r="L58" s="183"/>
      <c r="M58" s="183"/>
      <c r="N58" s="183"/>
      <c r="O58" s="183"/>
      <c r="P58" s="231"/>
    </row>
    <row r="59" spans="1:16" s="346" customFormat="1" ht="18" customHeight="1">
      <c r="A59" s="330">
        <v>39</v>
      </c>
      <c r="B59" s="342" t="s">
        <v>1787</v>
      </c>
      <c r="C59" s="343" t="s">
        <v>1789</v>
      </c>
      <c r="D59" s="333" t="s">
        <v>1782</v>
      </c>
      <c r="E59" s="334">
        <v>4</v>
      </c>
      <c r="F59" s="335"/>
      <c r="G59" s="336"/>
      <c r="H59" s="337"/>
      <c r="I59" s="338"/>
      <c r="J59" s="336"/>
      <c r="K59" s="230"/>
      <c r="L59" s="183"/>
      <c r="M59" s="183"/>
      <c r="N59" s="183"/>
      <c r="O59" s="183"/>
      <c r="P59" s="231"/>
    </row>
    <row r="60" spans="1:16" s="346" customFormat="1" ht="30" customHeight="1">
      <c r="A60" s="330">
        <v>40</v>
      </c>
      <c r="B60" s="341" t="s">
        <v>1798</v>
      </c>
      <c r="C60" s="343" t="s">
        <v>1823</v>
      </c>
      <c r="D60" s="333" t="s">
        <v>1782</v>
      </c>
      <c r="E60" s="334">
        <v>2</v>
      </c>
      <c r="F60" s="335"/>
      <c r="G60" s="336"/>
      <c r="H60" s="337"/>
      <c r="I60" s="338"/>
      <c r="J60" s="336"/>
      <c r="K60" s="230"/>
      <c r="L60" s="183"/>
      <c r="M60" s="183"/>
      <c r="N60" s="183"/>
      <c r="O60" s="183"/>
      <c r="P60" s="231"/>
    </row>
    <row r="61" spans="1:16" s="346" customFormat="1" ht="30" customHeight="1">
      <c r="A61" s="330">
        <v>41</v>
      </c>
      <c r="B61" s="342" t="s">
        <v>1824</v>
      </c>
      <c r="C61" s="343" t="s">
        <v>1827</v>
      </c>
      <c r="D61" s="333" t="s">
        <v>1782</v>
      </c>
      <c r="E61" s="334">
        <v>2</v>
      </c>
      <c r="F61" s="335"/>
      <c r="G61" s="336"/>
      <c r="H61" s="337"/>
      <c r="I61" s="338"/>
      <c r="J61" s="336"/>
      <c r="K61" s="230"/>
      <c r="L61" s="183"/>
      <c r="M61" s="183"/>
      <c r="N61" s="183"/>
      <c r="O61" s="183"/>
      <c r="P61" s="231"/>
    </row>
    <row r="62" spans="1:16" s="346" customFormat="1" ht="18" customHeight="1" thickBot="1">
      <c r="A62" s="330">
        <v>42</v>
      </c>
      <c r="B62" s="342" t="s">
        <v>1809</v>
      </c>
      <c r="C62" s="344" t="s">
        <v>1825</v>
      </c>
      <c r="D62" s="333" t="s">
        <v>2249</v>
      </c>
      <c r="E62" s="334">
        <v>4.1</v>
      </c>
      <c r="F62" s="335"/>
      <c r="G62" s="336"/>
      <c r="H62" s="337"/>
      <c r="I62" s="338"/>
      <c r="J62" s="336"/>
      <c r="K62" s="230"/>
      <c r="L62" s="183"/>
      <c r="M62" s="183"/>
      <c r="N62" s="183"/>
      <c r="O62" s="183"/>
      <c r="P62" s="231"/>
    </row>
    <row r="63" spans="1:24" s="210" customFormat="1" ht="18" customHeight="1" thickBot="1">
      <c r="A63" s="240"/>
      <c r="B63" s="769" t="s">
        <v>145</v>
      </c>
      <c r="C63" s="769"/>
      <c r="D63" s="242" t="s">
        <v>142</v>
      </c>
      <c r="E63" s="243"/>
      <c r="F63" s="244"/>
      <c r="G63" s="244"/>
      <c r="H63" s="244"/>
      <c r="I63" s="244"/>
      <c r="J63" s="244"/>
      <c r="K63" s="244"/>
      <c r="L63" s="244">
        <f>SUM(L18:L62)</f>
        <v>0</v>
      </c>
      <c r="M63" s="245">
        <f>SUM(M18:M62)</f>
        <v>0</v>
      </c>
      <c r="N63" s="245">
        <f>SUM(N18:N62)</f>
        <v>0</v>
      </c>
      <c r="O63" s="244">
        <f>SUM(O18:O62)</f>
        <v>0</v>
      </c>
      <c r="P63" s="256">
        <f>SUM(P18:P62)</f>
        <v>0</v>
      </c>
      <c r="Q63" s="232"/>
      <c r="R63" s="232"/>
      <c r="S63" s="232"/>
      <c r="T63" s="232"/>
      <c r="U63" s="232"/>
      <c r="V63" s="232"/>
      <c r="W63" s="232"/>
      <c r="X63" s="232"/>
    </row>
    <row r="64" spans="1:24" s="210" customFormat="1" ht="15" customHeight="1" thickBot="1">
      <c r="A64" s="246"/>
      <c r="B64" s="247"/>
      <c r="C64" s="247" t="s">
        <v>146</v>
      </c>
      <c r="D64" s="248" t="s">
        <v>147</v>
      </c>
      <c r="E64" s="249"/>
      <c r="F64" s="247"/>
      <c r="G64" s="247"/>
      <c r="H64" s="247"/>
      <c r="I64" s="247"/>
      <c r="J64" s="247"/>
      <c r="K64" s="247"/>
      <c r="L64" s="227"/>
      <c r="M64" s="234"/>
      <c r="N64" s="234">
        <f>ROUND(N63*0.05,2)</f>
        <v>0</v>
      </c>
      <c r="O64" s="183"/>
      <c r="P64" s="257">
        <f>SUM(N64:O64)</f>
        <v>0</v>
      </c>
      <c r="Q64" s="232"/>
      <c r="R64" s="232"/>
      <c r="S64" s="232"/>
      <c r="T64" s="232"/>
      <c r="U64" s="232"/>
      <c r="V64" s="232"/>
      <c r="W64" s="232"/>
      <c r="X64" s="232"/>
    </row>
    <row r="65" spans="1:24" s="210" customFormat="1" ht="17.25" customHeight="1" thickBot="1">
      <c r="A65" s="250"/>
      <c r="B65" s="251"/>
      <c r="C65" s="241" t="s">
        <v>141</v>
      </c>
      <c r="D65" s="252" t="s">
        <v>142</v>
      </c>
      <c r="E65" s="253"/>
      <c r="F65" s="251"/>
      <c r="G65" s="251"/>
      <c r="H65" s="251"/>
      <c r="I65" s="251"/>
      <c r="J65" s="251"/>
      <c r="K65" s="251"/>
      <c r="L65" s="244">
        <f>SUM(L63)</f>
        <v>0</v>
      </c>
      <c r="M65" s="245">
        <f>SUM(M63)</f>
        <v>0</v>
      </c>
      <c r="N65" s="245">
        <f>SUM(N63:N64)</f>
        <v>0</v>
      </c>
      <c r="O65" s="245">
        <f>SUM(O63)</f>
        <v>0</v>
      </c>
      <c r="P65" s="258">
        <f>P63+P64</f>
        <v>0</v>
      </c>
      <c r="Q65" s="232"/>
      <c r="R65" s="232"/>
      <c r="S65" s="232"/>
      <c r="T65" s="232"/>
      <c r="U65" s="232"/>
      <c r="V65" s="232"/>
      <c r="W65" s="232"/>
      <c r="X65" s="232"/>
    </row>
    <row r="66" spans="1:24" s="210" customFormat="1" ht="18" customHeight="1">
      <c r="A66" s="254"/>
      <c r="B66" s="254"/>
      <c r="C66" s="254"/>
      <c r="D66" s="254"/>
      <c r="E66" s="254"/>
      <c r="F66" s="254"/>
      <c r="G66" s="254"/>
      <c r="H66" s="254"/>
      <c r="I66" s="254"/>
      <c r="J66" s="254"/>
      <c r="K66" s="254"/>
      <c r="L66" s="254"/>
      <c r="M66" s="254"/>
      <c r="N66" s="254"/>
      <c r="O66" s="254"/>
      <c r="P66" s="254"/>
      <c r="Q66" s="232"/>
      <c r="R66" s="232"/>
      <c r="S66" s="232"/>
      <c r="T66" s="232"/>
      <c r="U66" s="232"/>
      <c r="V66" s="232"/>
      <c r="W66" s="232"/>
      <c r="X66" s="232"/>
    </row>
    <row r="67" spans="1:24" s="210" customFormat="1" ht="18" customHeight="1">
      <c r="A67" s="254"/>
      <c r="B67" s="254"/>
      <c r="C67" s="254"/>
      <c r="D67" s="254"/>
      <c r="E67" s="254"/>
      <c r="F67" s="254"/>
      <c r="G67" s="254"/>
      <c r="H67" s="254"/>
      <c r="I67" s="254"/>
      <c r="J67" s="254"/>
      <c r="K67" s="254"/>
      <c r="L67" s="254"/>
      <c r="M67" s="254"/>
      <c r="N67" s="254"/>
      <c r="O67" s="254"/>
      <c r="P67" s="254"/>
      <c r="Q67" s="232"/>
      <c r="R67" s="232"/>
      <c r="S67" s="232"/>
      <c r="T67" s="232"/>
      <c r="U67" s="232"/>
      <c r="V67" s="232"/>
      <c r="W67" s="232"/>
      <c r="X67" s="232"/>
    </row>
    <row r="68" spans="1:24" s="210" customFormat="1" ht="15" customHeight="1">
      <c r="A68" s="212"/>
      <c r="B68" s="696" t="s">
        <v>2191</v>
      </c>
      <c r="C68" s="254"/>
      <c r="D68" s="254"/>
      <c r="E68" s="254"/>
      <c r="F68" s="254"/>
      <c r="G68" s="254"/>
      <c r="H68" s="254"/>
      <c r="I68" s="254"/>
      <c r="J68" s="254"/>
      <c r="K68" s="254"/>
      <c r="L68" s="254"/>
      <c r="M68" s="254"/>
      <c r="N68" s="254"/>
      <c r="O68" s="254"/>
      <c r="P68" s="254"/>
      <c r="Q68" s="232"/>
      <c r="R68" s="232"/>
      <c r="S68" s="232"/>
      <c r="T68" s="232"/>
      <c r="U68" s="232"/>
      <c r="V68" s="232"/>
      <c r="W68" s="232"/>
      <c r="X68" s="232"/>
    </row>
    <row r="69" spans="1:24" s="210" customFormat="1" ht="13.5" customHeight="1">
      <c r="A69" s="212"/>
      <c r="B69" s="255"/>
      <c r="C69" s="255"/>
      <c r="D69" s="212"/>
      <c r="E69" s="212"/>
      <c r="F69" s="212"/>
      <c r="G69" s="212"/>
      <c r="H69" s="212"/>
      <c r="I69" s="212"/>
      <c r="J69" s="212"/>
      <c r="K69" s="212"/>
      <c r="L69" s="212"/>
      <c r="M69" s="212"/>
      <c r="N69" s="212"/>
      <c r="O69" s="212"/>
      <c r="P69" s="212"/>
      <c r="Q69" s="232"/>
      <c r="R69" s="232"/>
      <c r="S69" s="232"/>
      <c r="T69" s="232"/>
      <c r="U69" s="232"/>
      <c r="V69" s="232"/>
      <c r="W69" s="232"/>
      <c r="X69" s="232"/>
    </row>
    <row r="70" spans="1:24" s="210" customFormat="1" ht="15" customHeight="1">
      <c r="A70" s="212"/>
      <c r="B70" s="255" t="s">
        <v>1517</v>
      </c>
      <c r="C70" s="255"/>
      <c r="D70" s="212"/>
      <c r="E70" s="212"/>
      <c r="F70" s="212"/>
      <c r="G70" s="212"/>
      <c r="H70" s="212"/>
      <c r="I70" s="212"/>
      <c r="J70" s="212"/>
      <c r="K70" s="212"/>
      <c r="L70" s="212"/>
      <c r="M70" s="212"/>
      <c r="N70" s="212"/>
      <c r="O70" s="212"/>
      <c r="P70" s="212"/>
      <c r="Q70" s="232"/>
      <c r="R70" s="232"/>
      <c r="S70" s="232"/>
      <c r="T70" s="232"/>
      <c r="U70" s="232"/>
      <c r="V70" s="232"/>
      <c r="W70" s="232"/>
      <c r="X70" s="232"/>
    </row>
    <row r="71" spans="1:24" s="210" customFormat="1" ht="18" customHeight="1">
      <c r="A71" s="254"/>
      <c r="B71" s="254"/>
      <c r="C71" s="254"/>
      <c r="D71" s="254"/>
      <c r="E71" s="254"/>
      <c r="F71" s="254"/>
      <c r="G71" s="254"/>
      <c r="H71" s="254"/>
      <c r="I71" s="254"/>
      <c r="J71" s="254"/>
      <c r="K71" s="254"/>
      <c r="L71" s="254"/>
      <c r="M71" s="254"/>
      <c r="N71" s="254"/>
      <c r="O71" s="254"/>
      <c r="P71" s="254"/>
      <c r="Q71" s="232"/>
      <c r="R71" s="232"/>
      <c r="S71" s="232"/>
      <c r="T71" s="232"/>
      <c r="U71" s="232"/>
      <c r="V71" s="232"/>
      <c r="W71" s="232"/>
      <c r="X71" s="232"/>
    </row>
    <row r="72" spans="1:24" s="210" customFormat="1" ht="18" customHeight="1">
      <c r="A72" s="212"/>
      <c r="B72" s="254"/>
      <c r="C72" s="254"/>
      <c r="D72" s="254"/>
      <c r="E72" s="254"/>
      <c r="F72" s="254"/>
      <c r="G72" s="254"/>
      <c r="H72" s="254"/>
      <c r="I72" s="254"/>
      <c r="J72" s="254"/>
      <c r="K72" s="254"/>
      <c r="L72" s="254"/>
      <c r="M72" s="254"/>
      <c r="N72" s="254"/>
      <c r="O72" s="254"/>
      <c r="P72" s="254"/>
      <c r="Q72" s="232"/>
      <c r="R72" s="232"/>
      <c r="S72" s="232"/>
      <c r="T72" s="232"/>
      <c r="U72" s="232"/>
      <c r="V72" s="232"/>
      <c r="W72" s="232"/>
      <c r="X72" s="232"/>
    </row>
    <row r="73" spans="1:24" s="210" customFormat="1" ht="18" customHeight="1">
      <c r="A73" s="212"/>
      <c r="B73" s="255"/>
      <c r="C73" s="255"/>
      <c r="D73" s="212"/>
      <c r="E73" s="212"/>
      <c r="F73" s="212"/>
      <c r="G73" s="212"/>
      <c r="H73" s="212"/>
      <c r="I73" s="212"/>
      <c r="J73" s="212"/>
      <c r="K73" s="212"/>
      <c r="L73" s="212"/>
      <c r="M73" s="212"/>
      <c r="N73" s="212"/>
      <c r="O73" s="212"/>
      <c r="P73" s="212"/>
      <c r="Q73" s="232"/>
      <c r="R73" s="232"/>
      <c r="S73" s="232"/>
      <c r="T73" s="232"/>
      <c r="U73" s="232"/>
      <c r="V73" s="232"/>
      <c r="W73" s="232"/>
      <c r="X73" s="232"/>
    </row>
    <row r="74" spans="1:24" s="210" customFormat="1" ht="18" customHeight="1">
      <c r="A74" s="212"/>
      <c r="B74" s="212"/>
      <c r="C74" s="212"/>
      <c r="D74" s="212"/>
      <c r="E74" s="212"/>
      <c r="F74" s="212"/>
      <c r="G74" s="212"/>
      <c r="H74" s="212"/>
      <c r="I74" s="212"/>
      <c r="J74" s="212"/>
      <c r="K74" s="212"/>
      <c r="L74" s="212"/>
      <c r="M74" s="212"/>
      <c r="N74" s="212"/>
      <c r="O74" s="212"/>
      <c r="P74" s="212"/>
      <c r="Q74" s="232"/>
      <c r="R74" s="232"/>
      <c r="S74" s="232"/>
      <c r="T74" s="232"/>
      <c r="U74" s="232"/>
      <c r="V74" s="232"/>
      <c r="W74" s="232"/>
      <c r="X74" s="232"/>
    </row>
    <row r="75" spans="1:24" s="210" customFormat="1" ht="18" customHeight="1">
      <c r="A75" s="212"/>
      <c r="B75" s="212"/>
      <c r="C75" s="212"/>
      <c r="D75" s="212"/>
      <c r="E75" s="212"/>
      <c r="F75" s="212"/>
      <c r="G75" s="212"/>
      <c r="H75" s="212"/>
      <c r="I75" s="212"/>
      <c r="J75" s="212"/>
      <c r="K75" s="212"/>
      <c r="L75" s="212"/>
      <c r="M75" s="212"/>
      <c r="N75" s="212"/>
      <c r="O75" s="212"/>
      <c r="P75" s="212"/>
      <c r="Q75" s="232"/>
      <c r="R75" s="232"/>
      <c r="S75" s="232"/>
      <c r="T75" s="232"/>
      <c r="U75" s="232"/>
      <c r="V75" s="232"/>
      <c r="W75" s="232"/>
      <c r="X75" s="232"/>
    </row>
    <row r="76" spans="1:24" s="210" customFormat="1" ht="18" customHeight="1">
      <c r="A76" s="212"/>
      <c r="B76" s="212"/>
      <c r="C76" s="212"/>
      <c r="D76" s="212"/>
      <c r="E76" s="212"/>
      <c r="F76" s="212"/>
      <c r="G76" s="212"/>
      <c r="H76" s="212"/>
      <c r="I76" s="212"/>
      <c r="J76" s="212"/>
      <c r="K76" s="212"/>
      <c r="L76" s="212"/>
      <c r="M76" s="212"/>
      <c r="N76" s="212"/>
      <c r="O76" s="212"/>
      <c r="P76" s="212"/>
      <c r="Q76" s="232"/>
      <c r="R76" s="232"/>
      <c r="S76" s="232"/>
      <c r="T76" s="232"/>
      <c r="U76" s="232"/>
      <c r="V76" s="232"/>
      <c r="W76" s="232"/>
      <c r="X76" s="232"/>
    </row>
    <row r="77" spans="17:24" s="210" customFormat="1" ht="18" customHeight="1">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s="210" customFormat="1" ht="14.25">
      <c r="Q87" s="232"/>
      <c r="R87" s="232"/>
      <c r="S87" s="232"/>
      <c r="T87" s="232"/>
      <c r="U87" s="232"/>
      <c r="V87" s="232"/>
      <c r="W87" s="232"/>
      <c r="X87" s="232"/>
    </row>
    <row r="88" spans="17:24" s="210" customFormat="1" ht="14.25">
      <c r="Q88" s="232"/>
      <c r="R88" s="232"/>
      <c r="S88" s="232"/>
      <c r="T88" s="232"/>
      <c r="U88" s="232"/>
      <c r="V88" s="232"/>
      <c r="W88" s="232"/>
      <c r="X88" s="232"/>
    </row>
    <row r="89" spans="17:24" s="210" customFormat="1" ht="14.25">
      <c r="Q89" s="232"/>
      <c r="R89" s="232"/>
      <c r="S89" s="232"/>
      <c r="T89" s="232"/>
      <c r="U89" s="232"/>
      <c r="V89" s="232"/>
      <c r="W89" s="232"/>
      <c r="X89" s="232"/>
    </row>
    <row r="90" spans="17:24" s="210" customFormat="1" ht="14.25">
      <c r="Q90" s="232"/>
      <c r="R90" s="232"/>
      <c r="S90" s="232"/>
      <c r="T90" s="232"/>
      <c r="U90" s="232"/>
      <c r="V90" s="232"/>
      <c r="W90" s="232"/>
      <c r="X90" s="232"/>
    </row>
    <row r="91" spans="17:24" s="210" customFormat="1" ht="14.25">
      <c r="Q91" s="232"/>
      <c r="R91" s="232"/>
      <c r="S91" s="232"/>
      <c r="T91" s="232"/>
      <c r="U91" s="232"/>
      <c r="V91" s="232"/>
      <c r="W91" s="232"/>
      <c r="X91" s="232"/>
    </row>
    <row r="92" spans="17:24" s="210" customFormat="1" ht="14.25">
      <c r="Q92" s="232"/>
      <c r="R92" s="232"/>
      <c r="S92" s="232"/>
      <c r="T92" s="232"/>
      <c r="U92" s="232"/>
      <c r="V92" s="232"/>
      <c r="W92" s="232"/>
      <c r="X92" s="232"/>
    </row>
    <row r="93" spans="17:24" s="210" customFormat="1" ht="14.25">
      <c r="Q93" s="232"/>
      <c r="R93" s="232"/>
      <c r="S93" s="232"/>
      <c r="T93" s="232"/>
      <c r="U93" s="232"/>
      <c r="V93" s="232"/>
      <c r="W93" s="232"/>
      <c r="X93" s="232"/>
    </row>
    <row r="94" spans="17:24" s="210" customFormat="1" ht="14.25">
      <c r="Q94" s="232"/>
      <c r="R94" s="232"/>
      <c r="S94" s="232"/>
      <c r="T94" s="232"/>
      <c r="U94" s="232"/>
      <c r="V94" s="232"/>
      <c r="W94" s="232"/>
      <c r="X94" s="232"/>
    </row>
    <row r="95" spans="17:24" s="210" customFormat="1" ht="14.25">
      <c r="Q95" s="232"/>
      <c r="R95" s="232"/>
      <c r="S95" s="232"/>
      <c r="T95" s="232"/>
      <c r="U95" s="232"/>
      <c r="V95" s="232"/>
      <c r="W95" s="232"/>
      <c r="X95" s="232"/>
    </row>
    <row r="96" spans="17:24" s="210" customFormat="1" ht="14.25">
      <c r="Q96" s="232"/>
      <c r="R96" s="232"/>
      <c r="S96" s="232"/>
      <c r="T96" s="232"/>
      <c r="U96" s="232"/>
      <c r="V96" s="232"/>
      <c r="W96" s="232"/>
      <c r="X96" s="232"/>
    </row>
    <row r="97" spans="17:24" s="210" customFormat="1" ht="14.25">
      <c r="Q97" s="232"/>
      <c r="R97" s="232"/>
      <c r="S97" s="232"/>
      <c r="T97" s="232"/>
      <c r="U97" s="232"/>
      <c r="V97" s="232"/>
      <c r="W97" s="232"/>
      <c r="X97" s="232"/>
    </row>
    <row r="98" spans="17:24" s="210" customFormat="1" ht="14.25">
      <c r="Q98" s="232"/>
      <c r="R98" s="232"/>
      <c r="S98" s="232"/>
      <c r="T98" s="232"/>
      <c r="U98" s="232"/>
      <c r="V98" s="232"/>
      <c r="W98" s="232"/>
      <c r="X98" s="232"/>
    </row>
    <row r="99" spans="17:24" s="210" customFormat="1" ht="14.25">
      <c r="Q99" s="232"/>
      <c r="R99" s="232"/>
      <c r="S99" s="232"/>
      <c r="T99" s="232"/>
      <c r="U99" s="232"/>
      <c r="V99" s="232"/>
      <c r="W99" s="232"/>
      <c r="X99" s="232"/>
    </row>
    <row r="100" spans="17:24" s="210" customFormat="1" ht="14.25">
      <c r="Q100" s="232"/>
      <c r="R100" s="232"/>
      <c r="S100" s="232"/>
      <c r="T100" s="232"/>
      <c r="U100" s="232"/>
      <c r="V100" s="232"/>
      <c r="W100" s="232"/>
      <c r="X100" s="232"/>
    </row>
    <row r="101" spans="17:24" s="210" customFormat="1" ht="14.25">
      <c r="Q101" s="232"/>
      <c r="R101" s="232"/>
      <c r="S101" s="232"/>
      <c r="T101" s="232"/>
      <c r="U101" s="232"/>
      <c r="V101" s="232"/>
      <c r="W101" s="232"/>
      <c r="X101" s="232"/>
    </row>
    <row r="102" spans="17:24" s="210" customFormat="1" ht="14.25">
      <c r="Q102" s="232"/>
      <c r="R102" s="232"/>
      <c r="S102" s="232"/>
      <c r="T102" s="232"/>
      <c r="U102" s="232"/>
      <c r="V102" s="232"/>
      <c r="W102" s="232"/>
      <c r="X102" s="232"/>
    </row>
    <row r="103" spans="17:24" s="210" customFormat="1" ht="14.25">
      <c r="Q103" s="232"/>
      <c r="R103" s="232"/>
      <c r="S103" s="232"/>
      <c r="T103" s="232"/>
      <c r="U103" s="232"/>
      <c r="V103" s="232"/>
      <c r="W103" s="232"/>
      <c r="X103" s="232"/>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row r="232" spans="17:24" ht="12.75">
      <c r="Q232" s="221"/>
      <c r="R232" s="221"/>
      <c r="S232" s="221"/>
      <c r="T232" s="221"/>
      <c r="U232" s="221"/>
      <c r="V232" s="221"/>
      <c r="W232" s="221"/>
      <c r="X232" s="221"/>
    </row>
    <row r="233" spans="17:24" ht="12.75">
      <c r="Q233" s="221"/>
      <c r="R233" s="221"/>
      <c r="S233" s="221"/>
      <c r="T233" s="221"/>
      <c r="U233" s="221"/>
      <c r="V233" s="221"/>
      <c r="W233" s="221"/>
      <c r="X233" s="221"/>
    </row>
    <row r="234" spans="17:24" ht="12.75">
      <c r="Q234" s="221"/>
      <c r="R234" s="221"/>
      <c r="S234" s="221"/>
      <c r="T234" s="221"/>
      <c r="U234" s="221"/>
      <c r="V234" s="221"/>
      <c r="W234" s="221"/>
      <c r="X234" s="221"/>
    </row>
    <row r="235" spans="17:24" ht="12.75">
      <c r="Q235" s="221"/>
      <c r="R235" s="221"/>
      <c r="S235" s="221"/>
      <c r="T235" s="221"/>
      <c r="U235" s="221"/>
      <c r="V235" s="221"/>
      <c r="W235" s="221"/>
      <c r="X235" s="221"/>
    </row>
    <row r="236" spans="17:24" ht="12.75">
      <c r="Q236" s="221"/>
      <c r="R236" s="221"/>
      <c r="S236" s="221"/>
      <c r="T236" s="221"/>
      <c r="U236" s="221"/>
      <c r="V236" s="221"/>
      <c r="W236" s="221"/>
      <c r="X236" s="221"/>
    </row>
    <row r="237" spans="17:24" ht="12.75">
      <c r="Q237" s="221"/>
      <c r="R237" s="221"/>
      <c r="S237" s="221"/>
      <c r="T237" s="221"/>
      <c r="U237" s="221"/>
      <c r="V237" s="221"/>
      <c r="W237" s="221"/>
      <c r="X237" s="221"/>
    </row>
    <row r="238" spans="17:24" ht="12.75">
      <c r="Q238" s="221"/>
      <c r="R238" s="221"/>
      <c r="S238" s="221"/>
      <c r="T238" s="221"/>
      <c r="U238" s="221"/>
      <c r="V238" s="221"/>
      <c r="W238" s="221"/>
      <c r="X238" s="221"/>
    </row>
    <row r="239" spans="17:24" ht="12.75">
      <c r="Q239" s="221"/>
      <c r="R239" s="221"/>
      <c r="S239" s="221"/>
      <c r="T239" s="221"/>
      <c r="U239" s="221"/>
      <c r="V239" s="221"/>
      <c r="W239" s="221"/>
      <c r="X239" s="221"/>
    </row>
    <row r="240" spans="17:24" ht="12.75">
      <c r="Q240" s="221"/>
      <c r="R240" s="221"/>
      <c r="S240" s="221"/>
      <c r="T240" s="221"/>
      <c r="U240" s="221"/>
      <c r="V240" s="221"/>
      <c r="W240" s="221"/>
      <c r="X240" s="221"/>
    </row>
    <row r="241" spans="17:24" ht="12.75">
      <c r="Q241" s="221"/>
      <c r="R241" s="221"/>
      <c r="S241" s="221"/>
      <c r="T241" s="221"/>
      <c r="U241" s="221"/>
      <c r="V241" s="221"/>
      <c r="W241" s="221"/>
      <c r="X241" s="221"/>
    </row>
    <row r="242" spans="17:24" ht="12.75">
      <c r="Q242" s="221"/>
      <c r="R242" s="221"/>
      <c r="S242" s="221"/>
      <c r="T242" s="221"/>
      <c r="U242" s="221"/>
      <c r="V242" s="221"/>
      <c r="W242" s="221"/>
      <c r="X242" s="221"/>
    </row>
    <row r="243" spans="17:24" ht="12.75">
      <c r="Q243" s="221"/>
      <c r="R243" s="221"/>
      <c r="S243" s="221"/>
      <c r="T243" s="221"/>
      <c r="U243" s="221"/>
      <c r="V243" s="221"/>
      <c r="W243" s="221"/>
      <c r="X243" s="221"/>
    </row>
    <row r="244" spans="17:24" ht="12.75">
      <c r="Q244" s="221"/>
      <c r="R244" s="221"/>
      <c r="S244" s="221"/>
      <c r="T244" s="221"/>
      <c r="U244" s="221"/>
      <c r="V244" s="221"/>
      <c r="W244" s="221"/>
      <c r="X244" s="221"/>
    </row>
    <row r="245" spans="17:24" ht="12.75">
      <c r="Q245" s="221"/>
      <c r="R245" s="221"/>
      <c r="S245" s="221"/>
      <c r="T245" s="221"/>
      <c r="U245" s="221"/>
      <c r="V245" s="221"/>
      <c r="W245" s="221"/>
      <c r="X245" s="221"/>
    </row>
    <row r="246" spans="17:24" ht="12.75">
      <c r="Q246" s="221"/>
      <c r="R246" s="221"/>
      <c r="S246" s="221"/>
      <c r="T246" s="221"/>
      <c r="U246" s="221"/>
      <c r="V246" s="221"/>
      <c r="W246" s="221"/>
      <c r="X246" s="221"/>
    </row>
  </sheetData>
  <sheetProtection/>
  <mergeCells count="23">
    <mergeCell ref="B63:C63"/>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6" right="0.15" top="0.83" bottom="0.59" header="0.63" footer="0.39"/>
  <pageSetup horizontalDpi="600" verticalDpi="600" orientation="landscape" paperSize="9" scale="90"/>
  <headerFooter alignWithMargins="0">
    <oddHeader>&amp;C&amp;8lapa &amp;P</oddHeader>
    <oddFooter>&amp;R&amp;8Lokālā tāme Nr.2-1</oddFooter>
  </headerFooter>
</worksheet>
</file>

<file path=xl/worksheets/sheet7.xml><?xml version="1.0" encoding="utf-8"?>
<worksheet xmlns="http://schemas.openxmlformats.org/spreadsheetml/2006/main" xmlns:r="http://schemas.openxmlformats.org/officeDocument/2006/relationships">
  <sheetPr>
    <tabColor indexed="13"/>
  </sheetPr>
  <dimension ref="A1:X231"/>
  <sheetViews>
    <sheetView zoomScale="75" zoomScaleNormal="75" workbookViewId="0" topLeftCell="A1">
      <selection activeCell="X44" sqref="X44"/>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1826</v>
      </c>
      <c r="B3" s="758"/>
      <c r="C3" s="758"/>
      <c r="D3" s="758"/>
      <c r="E3" s="758"/>
      <c r="F3" s="758"/>
      <c r="G3" s="758"/>
      <c r="H3" s="758"/>
      <c r="I3" s="758"/>
      <c r="J3" s="758"/>
      <c r="K3" s="758"/>
      <c r="L3" s="758"/>
      <c r="M3" s="758"/>
      <c r="N3" s="758"/>
      <c r="O3" s="758"/>
      <c r="P3" s="758"/>
    </row>
    <row r="4" spans="1:16" s="210" customFormat="1" ht="15">
      <c r="A4" s="759" t="s">
        <v>1869</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P50</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326"/>
      <c r="B18" s="327"/>
      <c r="C18" s="325" t="s">
        <v>1829</v>
      </c>
      <c r="D18" s="328"/>
      <c r="E18" s="329"/>
      <c r="F18" s="327"/>
      <c r="G18" s="326"/>
      <c r="H18" s="328"/>
      <c r="I18" s="329"/>
      <c r="J18" s="326"/>
      <c r="K18" s="230"/>
      <c r="L18" s="183"/>
      <c r="M18" s="183"/>
      <c r="N18" s="183"/>
      <c r="O18" s="183"/>
      <c r="P18" s="231"/>
    </row>
    <row r="19" spans="1:16" s="232" customFormat="1" ht="33" customHeight="1">
      <c r="A19" s="347">
        <v>1</v>
      </c>
      <c r="B19" s="350" t="s">
        <v>1830</v>
      </c>
      <c r="C19" s="343" t="s">
        <v>1831</v>
      </c>
      <c r="D19" s="333" t="s">
        <v>1782</v>
      </c>
      <c r="E19" s="334">
        <v>27</v>
      </c>
      <c r="F19" s="335"/>
      <c r="G19" s="336"/>
      <c r="H19" s="337"/>
      <c r="I19" s="338"/>
      <c r="J19" s="336"/>
      <c r="K19" s="230"/>
      <c r="L19" s="183"/>
      <c r="M19" s="183"/>
      <c r="N19" s="183"/>
      <c r="O19" s="183"/>
      <c r="P19" s="231"/>
    </row>
    <row r="20" spans="1:16" s="232" customFormat="1" ht="33" customHeight="1">
      <c r="A20" s="347">
        <v>2</v>
      </c>
      <c r="B20" s="350" t="s">
        <v>1832</v>
      </c>
      <c r="C20" s="343" t="s">
        <v>1833</v>
      </c>
      <c r="D20" s="333" t="s">
        <v>1800</v>
      </c>
      <c r="E20" s="334">
        <v>9</v>
      </c>
      <c r="F20" s="335"/>
      <c r="G20" s="336"/>
      <c r="H20" s="337"/>
      <c r="I20" s="338"/>
      <c r="J20" s="336"/>
      <c r="K20" s="230"/>
      <c r="L20" s="183"/>
      <c r="M20" s="183"/>
      <c r="N20" s="183"/>
      <c r="O20" s="183"/>
      <c r="P20" s="231"/>
    </row>
    <row r="21" spans="1:16" s="232" customFormat="1" ht="33" customHeight="1">
      <c r="A21" s="347">
        <v>3</v>
      </c>
      <c r="B21" s="350" t="s">
        <v>1834</v>
      </c>
      <c r="C21" s="343" t="s">
        <v>1835</v>
      </c>
      <c r="D21" s="333" t="s">
        <v>1782</v>
      </c>
      <c r="E21" s="334">
        <v>16</v>
      </c>
      <c r="F21" s="335"/>
      <c r="G21" s="336"/>
      <c r="H21" s="337"/>
      <c r="I21" s="338"/>
      <c r="J21" s="336"/>
      <c r="K21" s="230"/>
      <c r="L21" s="183"/>
      <c r="M21" s="183"/>
      <c r="N21" s="183"/>
      <c r="O21" s="183"/>
      <c r="P21" s="231"/>
    </row>
    <row r="22" spans="1:16" s="232" customFormat="1" ht="33" customHeight="1">
      <c r="A22" s="347">
        <v>4</v>
      </c>
      <c r="B22" s="350" t="s">
        <v>1836</v>
      </c>
      <c r="C22" s="343" t="s">
        <v>1837</v>
      </c>
      <c r="D22" s="333" t="s">
        <v>1782</v>
      </c>
      <c r="E22" s="334">
        <v>22</v>
      </c>
      <c r="F22" s="335"/>
      <c r="G22" s="336"/>
      <c r="H22" s="337"/>
      <c r="I22" s="338"/>
      <c r="J22" s="336"/>
      <c r="K22" s="230"/>
      <c r="L22" s="183"/>
      <c r="M22" s="183"/>
      <c r="N22" s="183"/>
      <c r="O22" s="183"/>
      <c r="P22" s="231"/>
    </row>
    <row r="23" spans="1:16" s="232" customFormat="1" ht="18" customHeight="1">
      <c r="A23" s="347">
        <v>5</v>
      </c>
      <c r="B23" s="350" t="s">
        <v>1838</v>
      </c>
      <c r="C23" s="343" t="s">
        <v>1839</v>
      </c>
      <c r="D23" s="333" t="s">
        <v>1782</v>
      </c>
      <c r="E23" s="334">
        <v>20</v>
      </c>
      <c r="F23" s="335"/>
      <c r="G23" s="336"/>
      <c r="H23" s="337"/>
      <c r="I23" s="338"/>
      <c r="J23" s="336"/>
      <c r="K23" s="230"/>
      <c r="L23" s="183"/>
      <c r="M23" s="183"/>
      <c r="N23" s="183"/>
      <c r="O23" s="183"/>
      <c r="P23" s="231"/>
    </row>
    <row r="24" spans="1:16" s="232" customFormat="1" ht="18" customHeight="1">
      <c r="A24" s="347">
        <v>6</v>
      </c>
      <c r="B24" s="350" t="s">
        <v>1840</v>
      </c>
      <c r="C24" s="343" t="s">
        <v>1841</v>
      </c>
      <c r="D24" s="333" t="s">
        <v>1782</v>
      </c>
      <c r="E24" s="334">
        <v>14</v>
      </c>
      <c r="F24" s="335"/>
      <c r="G24" s="336"/>
      <c r="H24" s="337"/>
      <c r="I24" s="338"/>
      <c r="J24" s="336"/>
      <c r="K24" s="230"/>
      <c r="L24" s="183"/>
      <c r="M24" s="183"/>
      <c r="N24" s="183"/>
      <c r="O24" s="183"/>
      <c r="P24" s="231"/>
    </row>
    <row r="25" spans="1:16" s="232" customFormat="1" ht="18" customHeight="1">
      <c r="A25" s="347">
        <v>7</v>
      </c>
      <c r="B25" s="350" t="s">
        <v>1838</v>
      </c>
      <c r="C25" s="343" t="s">
        <v>1842</v>
      </c>
      <c r="D25" s="333" t="s">
        <v>1782</v>
      </c>
      <c r="E25" s="334">
        <v>10</v>
      </c>
      <c r="F25" s="335"/>
      <c r="G25" s="336"/>
      <c r="H25" s="337"/>
      <c r="I25" s="338"/>
      <c r="J25" s="336"/>
      <c r="K25" s="230"/>
      <c r="L25" s="183"/>
      <c r="M25" s="183"/>
      <c r="N25" s="183"/>
      <c r="O25" s="183"/>
      <c r="P25" s="231"/>
    </row>
    <row r="26" spans="1:16" s="232" customFormat="1" ht="18" customHeight="1">
      <c r="A26" s="347">
        <v>8</v>
      </c>
      <c r="B26" s="350" t="s">
        <v>1840</v>
      </c>
      <c r="C26" s="343" t="s">
        <v>1843</v>
      </c>
      <c r="D26" s="333" t="s">
        <v>1782</v>
      </c>
      <c r="E26" s="334">
        <v>8</v>
      </c>
      <c r="F26" s="335"/>
      <c r="G26" s="336"/>
      <c r="H26" s="337"/>
      <c r="I26" s="338"/>
      <c r="J26" s="336"/>
      <c r="K26" s="230"/>
      <c r="L26" s="183"/>
      <c r="M26" s="183"/>
      <c r="N26" s="183"/>
      <c r="O26" s="183"/>
      <c r="P26" s="231"/>
    </row>
    <row r="27" spans="1:16" s="232" customFormat="1" ht="45" customHeight="1">
      <c r="A27" s="347">
        <v>9</v>
      </c>
      <c r="B27" s="341" t="s">
        <v>1844</v>
      </c>
      <c r="C27" s="343" t="s">
        <v>1845</v>
      </c>
      <c r="D27" s="333" t="s">
        <v>144</v>
      </c>
      <c r="E27" s="334">
        <v>180</v>
      </c>
      <c r="F27" s="335"/>
      <c r="G27" s="336"/>
      <c r="H27" s="337"/>
      <c r="I27" s="338"/>
      <c r="J27" s="336"/>
      <c r="K27" s="230"/>
      <c r="L27" s="183"/>
      <c r="M27" s="183"/>
      <c r="N27" s="183"/>
      <c r="O27" s="183"/>
      <c r="P27" s="231"/>
    </row>
    <row r="28" spans="1:16" s="232" customFormat="1" ht="45" customHeight="1">
      <c r="A28" s="576">
        <v>10</v>
      </c>
      <c r="B28" s="459" t="s">
        <v>1846</v>
      </c>
      <c r="C28" s="460" t="s">
        <v>1847</v>
      </c>
      <c r="D28" s="461" t="s">
        <v>144</v>
      </c>
      <c r="E28" s="462">
        <v>210</v>
      </c>
      <c r="F28" s="463"/>
      <c r="G28" s="464"/>
      <c r="H28" s="465"/>
      <c r="I28" s="466"/>
      <c r="J28" s="464"/>
      <c r="K28" s="238"/>
      <c r="L28" s="190"/>
      <c r="M28" s="190"/>
      <c r="N28" s="190"/>
      <c r="O28" s="190"/>
      <c r="P28" s="239"/>
    </row>
    <row r="29" spans="1:16" s="232" customFormat="1" ht="18" customHeight="1">
      <c r="A29" s="347">
        <v>11</v>
      </c>
      <c r="B29" s="350" t="s">
        <v>1840</v>
      </c>
      <c r="C29" s="343" t="s">
        <v>1848</v>
      </c>
      <c r="D29" s="333" t="s">
        <v>1782</v>
      </c>
      <c r="E29" s="334">
        <v>3</v>
      </c>
      <c r="F29" s="335"/>
      <c r="G29" s="336"/>
      <c r="H29" s="337"/>
      <c r="I29" s="338"/>
      <c r="J29" s="336"/>
      <c r="K29" s="230"/>
      <c r="L29" s="183"/>
      <c r="M29" s="183"/>
      <c r="N29" s="183"/>
      <c r="O29" s="183"/>
      <c r="P29" s="231"/>
    </row>
    <row r="30" spans="1:16" s="232" customFormat="1" ht="18" customHeight="1">
      <c r="A30" s="347">
        <v>12</v>
      </c>
      <c r="B30" s="350" t="s">
        <v>1824</v>
      </c>
      <c r="C30" s="343" t="s">
        <v>1849</v>
      </c>
      <c r="D30" s="333" t="s">
        <v>1782</v>
      </c>
      <c r="E30" s="334">
        <v>3</v>
      </c>
      <c r="F30" s="335"/>
      <c r="G30" s="336"/>
      <c r="H30" s="337"/>
      <c r="I30" s="338"/>
      <c r="J30" s="336"/>
      <c r="K30" s="230"/>
      <c r="L30" s="183"/>
      <c r="M30" s="183"/>
      <c r="N30" s="183"/>
      <c r="O30" s="183"/>
      <c r="P30" s="231"/>
    </row>
    <row r="31" spans="1:16" s="232" customFormat="1" ht="18" customHeight="1">
      <c r="A31" s="347"/>
      <c r="B31" s="350"/>
      <c r="C31" s="332"/>
      <c r="D31" s="333"/>
      <c r="E31" s="334"/>
      <c r="F31" s="335"/>
      <c r="G31" s="336"/>
      <c r="H31" s="337"/>
      <c r="I31" s="338"/>
      <c r="J31" s="336"/>
      <c r="K31" s="230"/>
      <c r="L31" s="183"/>
      <c r="M31" s="183"/>
      <c r="N31" s="183"/>
      <c r="O31" s="183"/>
      <c r="P31" s="231"/>
    </row>
    <row r="32" spans="1:16" s="232" customFormat="1" ht="18" customHeight="1">
      <c r="A32" s="347"/>
      <c r="B32" s="350"/>
      <c r="C32" s="349" t="s">
        <v>1850</v>
      </c>
      <c r="D32" s="333"/>
      <c r="E32" s="334"/>
      <c r="F32" s="335"/>
      <c r="G32" s="336"/>
      <c r="H32" s="337"/>
      <c r="I32" s="338"/>
      <c r="J32" s="336"/>
      <c r="K32" s="230"/>
      <c r="L32" s="183"/>
      <c r="M32" s="183"/>
      <c r="N32" s="183"/>
      <c r="O32" s="183"/>
      <c r="P32" s="231"/>
    </row>
    <row r="33" spans="1:16" s="232" customFormat="1" ht="48" customHeight="1">
      <c r="A33" s="347">
        <v>13</v>
      </c>
      <c r="B33" s="341" t="s">
        <v>1851</v>
      </c>
      <c r="C33" s="343" t="s">
        <v>1852</v>
      </c>
      <c r="D33" s="333" t="s">
        <v>1800</v>
      </c>
      <c r="E33" s="334">
        <v>33</v>
      </c>
      <c r="F33" s="335"/>
      <c r="G33" s="336"/>
      <c r="H33" s="337"/>
      <c r="I33" s="338"/>
      <c r="J33" s="336"/>
      <c r="K33" s="230"/>
      <c r="L33" s="183"/>
      <c r="M33" s="183"/>
      <c r="N33" s="183"/>
      <c r="O33" s="183"/>
      <c r="P33" s="231"/>
    </row>
    <row r="34" spans="1:16" s="232" customFormat="1" ht="48" customHeight="1">
      <c r="A34" s="347">
        <v>14</v>
      </c>
      <c r="B34" s="341" t="s">
        <v>1851</v>
      </c>
      <c r="C34" s="343" t="s">
        <v>1853</v>
      </c>
      <c r="D34" s="333" t="s">
        <v>1800</v>
      </c>
      <c r="E34" s="334">
        <v>2</v>
      </c>
      <c r="F34" s="335"/>
      <c r="G34" s="336"/>
      <c r="H34" s="337"/>
      <c r="I34" s="338"/>
      <c r="J34" s="336"/>
      <c r="K34" s="230"/>
      <c r="L34" s="183"/>
      <c r="M34" s="183"/>
      <c r="N34" s="183"/>
      <c r="O34" s="183"/>
      <c r="P34" s="231"/>
    </row>
    <row r="35" spans="1:16" s="232" customFormat="1" ht="48" customHeight="1">
      <c r="A35" s="347">
        <v>15</v>
      </c>
      <c r="B35" s="341" t="s">
        <v>1854</v>
      </c>
      <c r="C35" s="343" t="s">
        <v>1855</v>
      </c>
      <c r="D35" s="333" t="s">
        <v>1800</v>
      </c>
      <c r="E35" s="334">
        <v>25</v>
      </c>
      <c r="F35" s="335"/>
      <c r="G35" s="336"/>
      <c r="H35" s="337"/>
      <c r="I35" s="338"/>
      <c r="J35" s="336"/>
      <c r="K35" s="230"/>
      <c r="L35" s="183"/>
      <c r="M35" s="183"/>
      <c r="N35" s="183"/>
      <c r="O35" s="183"/>
      <c r="P35" s="231"/>
    </row>
    <row r="36" spans="1:16" s="232" customFormat="1" ht="61.5" customHeight="1">
      <c r="A36" s="347">
        <v>16</v>
      </c>
      <c r="B36" s="341" t="s">
        <v>1854</v>
      </c>
      <c r="C36" s="343" t="s">
        <v>1856</v>
      </c>
      <c r="D36" s="333" t="s">
        <v>1800</v>
      </c>
      <c r="E36" s="334">
        <v>2</v>
      </c>
      <c r="F36" s="335"/>
      <c r="G36" s="336"/>
      <c r="H36" s="337"/>
      <c r="I36" s="338"/>
      <c r="J36" s="336"/>
      <c r="K36" s="230"/>
      <c r="L36" s="183"/>
      <c r="M36" s="183"/>
      <c r="N36" s="183"/>
      <c r="O36" s="183"/>
      <c r="P36" s="231"/>
    </row>
    <row r="37" spans="1:16" s="232" customFormat="1" ht="48" customHeight="1">
      <c r="A37" s="347">
        <v>17</v>
      </c>
      <c r="B37" s="341" t="s">
        <v>1857</v>
      </c>
      <c r="C37" s="343" t="s">
        <v>1858</v>
      </c>
      <c r="D37" s="333" t="s">
        <v>1800</v>
      </c>
      <c r="E37" s="334">
        <v>4</v>
      </c>
      <c r="F37" s="335"/>
      <c r="G37" s="336"/>
      <c r="H37" s="337"/>
      <c r="I37" s="338"/>
      <c r="J37" s="336"/>
      <c r="K37" s="230"/>
      <c r="L37" s="183"/>
      <c r="M37" s="183"/>
      <c r="N37" s="183"/>
      <c r="O37" s="183"/>
      <c r="P37" s="231"/>
    </row>
    <row r="38" spans="1:16" s="232" customFormat="1" ht="48" customHeight="1">
      <c r="A38" s="347">
        <v>18</v>
      </c>
      <c r="B38" s="341" t="s">
        <v>1859</v>
      </c>
      <c r="C38" s="343" t="s">
        <v>1860</v>
      </c>
      <c r="D38" s="333" t="s">
        <v>1800</v>
      </c>
      <c r="E38" s="334">
        <v>2</v>
      </c>
      <c r="F38" s="335"/>
      <c r="G38" s="336"/>
      <c r="H38" s="337"/>
      <c r="I38" s="338"/>
      <c r="J38" s="336"/>
      <c r="K38" s="230"/>
      <c r="L38" s="183"/>
      <c r="M38" s="183"/>
      <c r="N38" s="183"/>
      <c r="O38" s="183"/>
      <c r="P38" s="231"/>
    </row>
    <row r="39" spans="1:16" s="232" customFormat="1" ht="48" customHeight="1">
      <c r="A39" s="347">
        <v>19</v>
      </c>
      <c r="B39" s="341" t="s">
        <v>1861</v>
      </c>
      <c r="C39" s="343" t="s">
        <v>1862</v>
      </c>
      <c r="D39" s="333" t="s">
        <v>1800</v>
      </c>
      <c r="E39" s="334">
        <v>6</v>
      </c>
      <c r="F39" s="335"/>
      <c r="G39" s="336"/>
      <c r="H39" s="337"/>
      <c r="I39" s="338"/>
      <c r="J39" s="336"/>
      <c r="K39" s="230"/>
      <c r="L39" s="183"/>
      <c r="M39" s="183"/>
      <c r="N39" s="183"/>
      <c r="O39" s="183"/>
      <c r="P39" s="231"/>
    </row>
    <row r="40" spans="1:16" s="232" customFormat="1" ht="18" customHeight="1">
      <c r="A40" s="347"/>
      <c r="B40" s="341"/>
      <c r="C40" s="352"/>
      <c r="D40" s="333"/>
      <c r="E40" s="334"/>
      <c r="F40" s="335"/>
      <c r="G40" s="336"/>
      <c r="H40" s="337"/>
      <c r="I40" s="338"/>
      <c r="J40" s="336"/>
      <c r="K40" s="230"/>
      <c r="L40" s="183"/>
      <c r="M40" s="183"/>
      <c r="N40" s="183"/>
      <c r="O40" s="183"/>
      <c r="P40" s="231"/>
    </row>
    <row r="41" spans="1:16" s="232" customFormat="1" ht="30" customHeight="1">
      <c r="A41" s="576"/>
      <c r="B41" s="459"/>
      <c r="C41" s="577" t="s">
        <v>1863</v>
      </c>
      <c r="D41" s="461"/>
      <c r="E41" s="462"/>
      <c r="F41" s="463"/>
      <c r="G41" s="464"/>
      <c r="H41" s="465"/>
      <c r="I41" s="466"/>
      <c r="J41" s="464"/>
      <c r="K41" s="238"/>
      <c r="L41" s="190"/>
      <c r="M41" s="190"/>
      <c r="N41" s="190"/>
      <c r="O41" s="190"/>
      <c r="P41" s="239"/>
    </row>
    <row r="42" spans="1:16" s="232" customFormat="1" ht="26.25" customHeight="1">
      <c r="A42" s="347">
        <v>20</v>
      </c>
      <c r="B42" s="341" t="s">
        <v>1816</v>
      </c>
      <c r="C42" s="774" t="s">
        <v>1864</v>
      </c>
      <c r="D42" s="333"/>
      <c r="E42" s="334"/>
      <c r="F42" s="335"/>
      <c r="G42" s="336"/>
      <c r="H42" s="337"/>
      <c r="I42" s="338"/>
      <c r="J42" s="336"/>
      <c r="K42" s="230"/>
      <c r="L42" s="183"/>
      <c r="M42" s="183"/>
      <c r="N42" s="183"/>
      <c r="O42" s="183"/>
      <c r="P42" s="231"/>
    </row>
    <row r="43" spans="1:16" s="232" customFormat="1" ht="21.75" customHeight="1">
      <c r="A43" s="347"/>
      <c r="B43" s="341"/>
      <c r="C43" s="774"/>
      <c r="D43" s="333" t="s">
        <v>144</v>
      </c>
      <c r="E43" s="334">
        <v>10</v>
      </c>
      <c r="F43" s="335"/>
      <c r="G43" s="336"/>
      <c r="H43" s="337"/>
      <c r="I43" s="338"/>
      <c r="J43" s="336"/>
      <c r="K43" s="230"/>
      <c r="L43" s="183"/>
      <c r="M43" s="183"/>
      <c r="N43" s="183"/>
      <c r="O43" s="183"/>
      <c r="P43" s="231"/>
    </row>
    <row r="44" spans="1:16" s="232" customFormat="1" ht="49.5" customHeight="1">
      <c r="A44" s="347">
        <v>21</v>
      </c>
      <c r="B44" s="341" t="s">
        <v>1814</v>
      </c>
      <c r="C44" s="343" t="s">
        <v>1865</v>
      </c>
      <c r="D44" s="333" t="s">
        <v>144</v>
      </c>
      <c r="E44" s="334">
        <v>25</v>
      </c>
      <c r="F44" s="335"/>
      <c r="G44" s="336"/>
      <c r="H44" s="337"/>
      <c r="I44" s="338"/>
      <c r="J44" s="336"/>
      <c r="K44" s="230"/>
      <c r="L44" s="183"/>
      <c r="M44" s="183"/>
      <c r="N44" s="183"/>
      <c r="O44" s="183"/>
      <c r="P44" s="231"/>
    </row>
    <row r="45" spans="1:16" s="232" customFormat="1" ht="38.25" customHeight="1">
      <c r="A45" s="347">
        <v>22</v>
      </c>
      <c r="B45" s="341" t="s">
        <v>1798</v>
      </c>
      <c r="C45" s="343" t="s">
        <v>1866</v>
      </c>
      <c r="D45" s="333" t="s">
        <v>1782</v>
      </c>
      <c r="E45" s="334">
        <v>6</v>
      </c>
      <c r="F45" s="335"/>
      <c r="G45" s="336"/>
      <c r="H45" s="337"/>
      <c r="I45" s="338"/>
      <c r="J45" s="336"/>
      <c r="K45" s="230"/>
      <c r="L45" s="183"/>
      <c r="M45" s="183"/>
      <c r="N45" s="183"/>
      <c r="O45" s="183"/>
      <c r="P45" s="231"/>
    </row>
    <row r="46" spans="1:16" s="232" customFormat="1" ht="18" customHeight="1">
      <c r="A46" s="347">
        <v>23</v>
      </c>
      <c r="B46" s="342" t="s">
        <v>1867</v>
      </c>
      <c r="C46" s="774" t="s">
        <v>1868</v>
      </c>
      <c r="D46" s="333" t="s">
        <v>1782</v>
      </c>
      <c r="E46" s="334">
        <v>3</v>
      </c>
      <c r="F46" s="335"/>
      <c r="G46" s="336"/>
      <c r="H46" s="337"/>
      <c r="I46" s="338"/>
      <c r="J46" s="336"/>
      <c r="K46" s="230"/>
      <c r="L46" s="183"/>
      <c r="M46" s="183"/>
      <c r="N46" s="183"/>
      <c r="O46" s="183"/>
      <c r="P46" s="231"/>
    </row>
    <row r="47" spans="1:16" s="232" customFormat="1" ht="18" customHeight="1" thickBot="1">
      <c r="A47" s="347"/>
      <c r="B47" s="351"/>
      <c r="C47" s="774"/>
      <c r="D47" s="333"/>
      <c r="E47" s="334"/>
      <c r="F47" s="335"/>
      <c r="G47" s="336"/>
      <c r="H47" s="337"/>
      <c r="I47" s="338"/>
      <c r="J47" s="336"/>
      <c r="K47" s="230"/>
      <c r="L47" s="183"/>
      <c r="M47" s="183"/>
      <c r="N47" s="183"/>
      <c r="O47" s="183"/>
      <c r="P47" s="231"/>
    </row>
    <row r="48" spans="1:24" s="210" customFormat="1" ht="18" customHeight="1" thickBot="1">
      <c r="A48" s="240"/>
      <c r="B48" s="769" t="s">
        <v>145</v>
      </c>
      <c r="C48" s="769"/>
      <c r="D48" s="242" t="s">
        <v>142</v>
      </c>
      <c r="E48" s="243"/>
      <c r="F48" s="244"/>
      <c r="G48" s="244"/>
      <c r="H48" s="244"/>
      <c r="I48" s="244"/>
      <c r="J48" s="244"/>
      <c r="K48" s="244"/>
      <c r="L48" s="244">
        <f>SUM(L18:L47)</f>
        <v>0</v>
      </c>
      <c r="M48" s="245">
        <f>SUM(M18:M47)</f>
        <v>0</v>
      </c>
      <c r="N48" s="245">
        <f>SUM(N18:N47)</f>
        <v>0</v>
      </c>
      <c r="O48" s="244">
        <f>SUM(O18:O47)</f>
        <v>0</v>
      </c>
      <c r="P48" s="256">
        <f>SUM(P18:P47)</f>
        <v>0</v>
      </c>
      <c r="Q48" s="232"/>
      <c r="R48" s="232"/>
      <c r="S48" s="232"/>
      <c r="T48" s="232"/>
      <c r="U48" s="232"/>
      <c r="V48" s="232"/>
      <c r="W48" s="232"/>
      <c r="X48" s="232"/>
    </row>
    <row r="49" spans="1:24" s="210" customFormat="1" ht="15" customHeight="1" thickBot="1">
      <c r="A49" s="246"/>
      <c r="B49" s="247"/>
      <c r="C49" s="247" t="s">
        <v>146</v>
      </c>
      <c r="D49" s="248" t="s">
        <v>147</v>
      </c>
      <c r="E49" s="249"/>
      <c r="F49" s="247"/>
      <c r="G49" s="247"/>
      <c r="H49" s="247"/>
      <c r="I49" s="247"/>
      <c r="J49" s="247"/>
      <c r="K49" s="247"/>
      <c r="L49" s="227"/>
      <c r="M49" s="234"/>
      <c r="N49" s="234">
        <f>ROUND(N48*0.05,2)</f>
        <v>0</v>
      </c>
      <c r="O49" s="183"/>
      <c r="P49" s="257">
        <f>SUM(N49:O49)</f>
        <v>0</v>
      </c>
      <c r="Q49" s="232"/>
      <c r="R49" s="232"/>
      <c r="S49" s="232"/>
      <c r="T49" s="232"/>
      <c r="U49" s="232"/>
      <c r="V49" s="232"/>
      <c r="W49" s="232"/>
      <c r="X49" s="232"/>
    </row>
    <row r="50" spans="1:24" s="210" customFormat="1" ht="17.25" customHeight="1" thickBot="1">
      <c r="A50" s="250"/>
      <c r="B50" s="251"/>
      <c r="C50" s="241" t="s">
        <v>141</v>
      </c>
      <c r="D50" s="252" t="s">
        <v>142</v>
      </c>
      <c r="E50" s="253"/>
      <c r="F50" s="251"/>
      <c r="G50" s="251"/>
      <c r="H50" s="251"/>
      <c r="I50" s="251"/>
      <c r="J50" s="251"/>
      <c r="K50" s="251"/>
      <c r="L50" s="244">
        <f>SUM(L48)</f>
        <v>0</v>
      </c>
      <c r="M50" s="245">
        <f>SUM(M48)</f>
        <v>0</v>
      </c>
      <c r="N50" s="245">
        <f>SUM(N48:N49)</f>
        <v>0</v>
      </c>
      <c r="O50" s="245">
        <f>SUM(O48)</f>
        <v>0</v>
      </c>
      <c r="P50" s="258">
        <f>P48+P49</f>
        <v>0</v>
      </c>
      <c r="Q50" s="232"/>
      <c r="R50" s="232"/>
      <c r="S50" s="232"/>
      <c r="T50" s="232"/>
      <c r="U50" s="232"/>
      <c r="V50" s="232"/>
      <c r="W50" s="232"/>
      <c r="X50" s="232"/>
    </row>
    <row r="51" spans="1:24" s="210" customFormat="1" ht="18" customHeight="1">
      <c r="A51" s="254"/>
      <c r="B51" s="254"/>
      <c r="C51" s="254"/>
      <c r="D51" s="254"/>
      <c r="E51" s="254"/>
      <c r="F51" s="254"/>
      <c r="G51" s="254"/>
      <c r="H51" s="254"/>
      <c r="I51" s="254"/>
      <c r="J51" s="254"/>
      <c r="K51" s="254"/>
      <c r="L51" s="254"/>
      <c r="M51" s="254"/>
      <c r="N51" s="254"/>
      <c r="O51" s="254"/>
      <c r="P51" s="254"/>
      <c r="Q51" s="232"/>
      <c r="R51" s="232"/>
      <c r="S51" s="232"/>
      <c r="T51" s="232"/>
      <c r="U51" s="232"/>
      <c r="V51" s="232"/>
      <c r="W51" s="232"/>
      <c r="X51" s="232"/>
    </row>
    <row r="52" spans="1:24" s="210" customFormat="1" ht="18" customHeight="1">
      <c r="A52" s="254"/>
      <c r="B52" s="254"/>
      <c r="C52" s="254"/>
      <c r="D52" s="254"/>
      <c r="E52" s="254"/>
      <c r="F52" s="254"/>
      <c r="G52" s="254"/>
      <c r="H52" s="254"/>
      <c r="I52" s="254"/>
      <c r="J52" s="254"/>
      <c r="K52" s="254"/>
      <c r="L52" s="254"/>
      <c r="M52" s="254"/>
      <c r="N52" s="254"/>
      <c r="O52" s="254"/>
      <c r="P52" s="254"/>
      <c r="Q52" s="232"/>
      <c r="R52" s="232"/>
      <c r="S52" s="232"/>
      <c r="T52" s="232"/>
      <c r="U52" s="232"/>
      <c r="V52" s="232"/>
      <c r="W52" s="232"/>
      <c r="X52" s="232"/>
    </row>
    <row r="53" spans="1:24" s="210" customFormat="1" ht="15" customHeight="1">
      <c r="A53" s="212"/>
      <c r="B53" s="696" t="s">
        <v>2195</v>
      </c>
      <c r="C53" s="254"/>
      <c r="D53" s="254"/>
      <c r="E53" s="254"/>
      <c r="F53" s="254"/>
      <c r="G53" s="254"/>
      <c r="H53" s="254"/>
      <c r="I53" s="254"/>
      <c r="J53" s="254"/>
      <c r="K53" s="254"/>
      <c r="L53" s="254"/>
      <c r="M53" s="254"/>
      <c r="N53" s="254"/>
      <c r="O53" s="254"/>
      <c r="P53" s="254"/>
      <c r="Q53" s="232"/>
      <c r="R53" s="232"/>
      <c r="S53" s="232"/>
      <c r="T53" s="232"/>
      <c r="U53" s="232"/>
      <c r="V53" s="232"/>
      <c r="W53" s="232"/>
      <c r="X53" s="232"/>
    </row>
    <row r="54" spans="1:24" s="210" customFormat="1" ht="13.5" customHeight="1">
      <c r="A54" s="212"/>
      <c r="B54" s="255"/>
      <c r="C54" s="255"/>
      <c r="D54" s="212"/>
      <c r="E54" s="212"/>
      <c r="F54" s="212"/>
      <c r="G54" s="212"/>
      <c r="H54" s="212"/>
      <c r="I54" s="212"/>
      <c r="J54" s="212"/>
      <c r="K54" s="212"/>
      <c r="L54" s="212"/>
      <c r="M54" s="212"/>
      <c r="N54" s="212"/>
      <c r="O54" s="212"/>
      <c r="P54" s="212"/>
      <c r="Q54" s="232"/>
      <c r="R54" s="232"/>
      <c r="S54" s="232"/>
      <c r="T54" s="232"/>
      <c r="U54" s="232"/>
      <c r="V54" s="232"/>
      <c r="W54" s="232"/>
      <c r="X54" s="232"/>
    </row>
    <row r="55" spans="1:24" s="210" customFormat="1" ht="15" customHeight="1">
      <c r="A55" s="212"/>
      <c r="B55" s="255" t="s">
        <v>1517</v>
      </c>
      <c r="C55" s="255"/>
      <c r="D55" s="212"/>
      <c r="E55" s="212"/>
      <c r="F55" s="212"/>
      <c r="G55" s="212"/>
      <c r="H55" s="212"/>
      <c r="I55" s="212"/>
      <c r="J55" s="212"/>
      <c r="K55" s="212"/>
      <c r="L55" s="212"/>
      <c r="M55" s="212"/>
      <c r="N55" s="212"/>
      <c r="O55" s="212"/>
      <c r="P55" s="212"/>
      <c r="Q55" s="232"/>
      <c r="R55" s="232"/>
      <c r="S55" s="232"/>
      <c r="T55" s="232"/>
      <c r="U55" s="232"/>
      <c r="V55" s="232"/>
      <c r="W55" s="232"/>
      <c r="X55" s="232"/>
    </row>
    <row r="56" spans="1:24" s="210" customFormat="1" ht="18" customHeight="1">
      <c r="A56" s="254"/>
      <c r="B56" s="254"/>
      <c r="C56" s="254"/>
      <c r="D56" s="254"/>
      <c r="E56" s="254"/>
      <c r="F56" s="254"/>
      <c r="G56" s="254"/>
      <c r="H56" s="254"/>
      <c r="I56" s="254"/>
      <c r="J56" s="254"/>
      <c r="K56" s="254"/>
      <c r="L56" s="254"/>
      <c r="M56" s="254"/>
      <c r="N56" s="254"/>
      <c r="O56" s="254"/>
      <c r="P56" s="254"/>
      <c r="Q56" s="232"/>
      <c r="R56" s="232"/>
      <c r="S56" s="232"/>
      <c r="T56" s="232"/>
      <c r="U56" s="232"/>
      <c r="V56" s="232"/>
      <c r="W56" s="232"/>
      <c r="X56" s="232"/>
    </row>
    <row r="57" spans="1:24" s="210" customFormat="1" ht="18" customHeight="1">
      <c r="A57" s="212"/>
      <c r="B57" s="254"/>
      <c r="C57" s="254"/>
      <c r="D57" s="254"/>
      <c r="E57" s="254"/>
      <c r="F57" s="254"/>
      <c r="G57" s="254"/>
      <c r="H57" s="254"/>
      <c r="I57" s="254"/>
      <c r="J57" s="254"/>
      <c r="K57" s="254"/>
      <c r="L57" s="254"/>
      <c r="M57" s="254"/>
      <c r="N57" s="254"/>
      <c r="O57" s="254"/>
      <c r="P57" s="254"/>
      <c r="Q57" s="232"/>
      <c r="R57" s="232"/>
      <c r="S57" s="232"/>
      <c r="T57" s="232"/>
      <c r="U57" s="232"/>
      <c r="V57" s="232"/>
      <c r="W57" s="232"/>
      <c r="X57" s="232"/>
    </row>
    <row r="58" spans="1:24" s="210" customFormat="1" ht="18" customHeight="1">
      <c r="A58" s="212"/>
      <c r="B58" s="255"/>
      <c r="C58" s="255"/>
      <c r="D58" s="212"/>
      <c r="E58" s="212"/>
      <c r="F58" s="212"/>
      <c r="G58" s="212"/>
      <c r="H58" s="212"/>
      <c r="I58" s="212"/>
      <c r="J58" s="212"/>
      <c r="K58" s="212"/>
      <c r="L58" s="212"/>
      <c r="M58" s="212"/>
      <c r="N58" s="212"/>
      <c r="O58" s="212"/>
      <c r="P58" s="212"/>
      <c r="Q58" s="232"/>
      <c r="R58" s="232"/>
      <c r="S58" s="232"/>
      <c r="T58" s="232"/>
      <c r="U58" s="232"/>
      <c r="V58" s="232"/>
      <c r="W58" s="232"/>
      <c r="X58" s="232"/>
    </row>
    <row r="59" spans="1:24" s="210" customFormat="1" ht="18" customHeight="1">
      <c r="A59" s="212"/>
      <c r="B59" s="212"/>
      <c r="C59" s="212"/>
      <c r="D59" s="212"/>
      <c r="E59" s="212"/>
      <c r="F59" s="212"/>
      <c r="G59" s="212"/>
      <c r="H59" s="212"/>
      <c r="I59" s="212"/>
      <c r="J59" s="212"/>
      <c r="K59" s="212"/>
      <c r="L59" s="212"/>
      <c r="M59" s="212"/>
      <c r="N59" s="212"/>
      <c r="O59" s="212"/>
      <c r="P59" s="212"/>
      <c r="Q59" s="232"/>
      <c r="R59" s="232"/>
      <c r="S59" s="232"/>
      <c r="T59" s="232"/>
      <c r="U59" s="232"/>
      <c r="V59" s="232"/>
      <c r="W59" s="232"/>
      <c r="X59" s="232"/>
    </row>
    <row r="60" spans="1:24" s="210" customFormat="1" ht="18" customHeight="1">
      <c r="A60" s="212"/>
      <c r="B60" s="212"/>
      <c r="C60" s="212"/>
      <c r="D60" s="212"/>
      <c r="E60" s="212"/>
      <c r="F60" s="212"/>
      <c r="G60" s="212"/>
      <c r="H60" s="212"/>
      <c r="I60" s="212"/>
      <c r="J60" s="212"/>
      <c r="K60" s="212"/>
      <c r="L60" s="212"/>
      <c r="M60" s="212"/>
      <c r="N60" s="212"/>
      <c r="O60" s="212"/>
      <c r="P60" s="212"/>
      <c r="Q60" s="232"/>
      <c r="R60" s="232"/>
      <c r="S60" s="232"/>
      <c r="T60" s="232"/>
      <c r="U60" s="232"/>
      <c r="V60" s="232"/>
      <c r="W60" s="232"/>
      <c r="X60" s="232"/>
    </row>
    <row r="61" spans="1:24" s="210" customFormat="1" ht="18" customHeight="1">
      <c r="A61" s="212"/>
      <c r="B61" s="212"/>
      <c r="C61" s="212"/>
      <c r="D61" s="212"/>
      <c r="E61" s="212"/>
      <c r="F61" s="212"/>
      <c r="G61" s="212"/>
      <c r="H61" s="212"/>
      <c r="I61" s="212"/>
      <c r="J61" s="212"/>
      <c r="K61" s="212"/>
      <c r="L61" s="212"/>
      <c r="M61" s="212"/>
      <c r="N61" s="212"/>
      <c r="O61" s="212"/>
      <c r="P61" s="212"/>
      <c r="Q61" s="232"/>
      <c r="R61" s="232"/>
      <c r="S61" s="232"/>
      <c r="T61" s="232"/>
      <c r="U61" s="232"/>
      <c r="V61" s="232"/>
      <c r="W61" s="232"/>
      <c r="X61" s="232"/>
    </row>
    <row r="62" spans="17:24" s="210" customFormat="1" ht="18" customHeight="1">
      <c r="Q62" s="232"/>
      <c r="R62" s="232"/>
      <c r="S62" s="232"/>
      <c r="T62" s="232"/>
      <c r="U62" s="232"/>
      <c r="V62" s="232"/>
      <c r="W62" s="232"/>
      <c r="X62" s="232"/>
    </row>
    <row r="63" spans="17:24" s="210" customFormat="1" ht="14.25">
      <c r="Q63" s="232"/>
      <c r="R63" s="232"/>
      <c r="S63" s="232"/>
      <c r="T63" s="232"/>
      <c r="U63" s="232"/>
      <c r="V63" s="232"/>
      <c r="W63" s="232"/>
      <c r="X63" s="232"/>
    </row>
    <row r="64" spans="17:24" s="210" customFormat="1" ht="14.25">
      <c r="Q64" s="232"/>
      <c r="R64" s="232"/>
      <c r="S64" s="232"/>
      <c r="T64" s="232"/>
      <c r="U64" s="232"/>
      <c r="V64" s="232"/>
      <c r="W64" s="232"/>
      <c r="X64" s="232"/>
    </row>
    <row r="65" spans="17:24" s="210" customFormat="1" ht="14.25">
      <c r="Q65" s="232"/>
      <c r="R65" s="232"/>
      <c r="S65" s="232"/>
      <c r="T65" s="232"/>
      <c r="U65" s="232"/>
      <c r="V65" s="232"/>
      <c r="W65" s="232"/>
      <c r="X65" s="232"/>
    </row>
    <row r="66" spans="17:24" s="210" customFormat="1" ht="14.25">
      <c r="Q66" s="232"/>
      <c r="R66" s="232"/>
      <c r="S66" s="232"/>
      <c r="T66" s="232"/>
      <c r="U66" s="232"/>
      <c r="V66" s="232"/>
      <c r="W66" s="232"/>
      <c r="X66" s="232"/>
    </row>
    <row r="67" spans="17:24" s="210" customFormat="1" ht="14.25">
      <c r="Q67" s="232"/>
      <c r="R67" s="232"/>
      <c r="S67" s="232"/>
      <c r="T67" s="232"/>
      <c r="U67" s="232"/>
      <c r="V67" s="232"/>
      <c r="W67" s="232"/>
      <c r="X67" s="232"/>
    </row>
    <row r="68" spans="17:24" s="210" customFormat="1" ht="14.25">
      <c r="Q68" s="232"/>
      <c r="R68" s="232"/>
      <c r="S68" s="232"/>
      <c r="T68" s="232"/>
      <c r="U68" s="232"/>
      <c r="V68" s="232"/>
      <c r="W68" s="232"/>
      <c r="X68" s="232"/>
    </row>
    <row r="69" spans="17:24" s="210" customFormat="1" ht="14.25">
      <c r="Q69" s="232"/>
      <c r="R69" s="232"/>
      <c r="S69" s="232"/>
      <c r="T69" s="232"/>
      <c r="U69" s="232"/>
      <c r="V69" s="232"/>
      <c r="W69" s="232"/>
      <c r="X69" s="232"/>
    </row>
    <row r="70" spans="17:24" s="210" customFormat="1" ht="14.25">
      <c r="Q70" s="232"/>
      <c r="R70" s="232"/>
      <c r="S70" s="232"/>
      <c r="T70" s="232"/>
      <c r="U70" s="232"/>
      <c r="V70" s="232"/>
      <c r="W70" s="232"/>
      <c r="X70" s="232"/>
    </row>
    <row r="71" spans="17:24" s="210" customFormat="1" ht="14.25">
      <c r="Q71" s="232"/>
      <c r="R71" s="232"/>
      <c r="S71" s="232"/>
      <c r="T71" s="232"/>
      <c r="U71" s="232"/>
      <c r="V71" s="232"/>
      <c r="W71" s="232"/>
      <c r="X71" s="232"/>
    </row>
    <row r="72" spans="17:24" s="210" customFormat="1" ht="14.25">
      <c r="Q72" s="232"/>
      <c r="R72" s="232"/>
      <c r="S72" s="232"/>
      <c r="T72" s="232"/>
      <c r="U72" s="232"/>
      <c r="V72" s="232"/>
      <c r="W72" s="232"/>
      <c r="X72" s="232"/>
    </row>
    <row r="73" spans="17:24" s="210" customFormat="1" ht="14.25">
      <c r="Q73" s="232"/>
      <c r="R73" s="232"/>
      <c r="S73" s="232"/>
      <c r="T73" s="232"/>
      <c r="U73" s="232"/>
      <c r="V73" s="232"/>
      <c r="W73" s="232"/>
      <c r="X73" s="232"/>
    </row>
    <row r="74" spans="17:24" s="210" customFormat="1" ht="14.25">
      <c r="Q74" s="232"/>
      <c r="R74" s="232"/>
      <c r="S74" s="232"/>
      <c r="T74" s="232"/>
      <c r="U74" s="232"/>
      <c r="V74" s="232"/>
      <c r="W74" s="232"/>
      <c r="X74" s="232"/>
    </row>
    <row r="75" spans="17:24" s="210" customFormat="1" ht="14.25">
      <c r="Q75" s="232"/>
      <c r="R75" s="232"/>
      <c r="S75" s="232"/>
      <c r="T75" s="232"/>
      <c r="U75" s="232"/>
      <c r="V75" s="232"/>
      <c r="W75" s="232"/>
      <c r="X75" s="232"/>
    </row>
    <row r="76" spans="17:24" s="210" customFormat="1" ht="14.25">
      <c r="Q76" s="232"/>
      <c r="R76" s="232"/>
      <c r="S76" s="232"/>
      <c r="T76" s="232"/>
      <c r="U76" s="232"/>
      <c r="V76" s="232"/>
      <c r="W76" s="232"/>
      <c r="X76" s="232"/>
    </row>
    <row r="77" spans="17:24" s="210" customFormat="1" ht="14.25">
      <c r="Q77" s="232"/>
      <c r="R77" s="232"/>
      <c r="S77" s="232"/>
      <c r="T77" s="232"/>
      <c r="U77" s="232"/>
      <c r="V77" s="232"/>
      <c r="W77" s="232"/>
      <c r="X77" s="232"/>
    </row>
    <row r="78" spans="17:24" s="210" customFormat="1" ht="14.25">
      <c r="Q78" s="232"/>
      <c r="R78" s="232"/>
      <c r="S78" s="232"/>
      <c r="T78" s="232"/>
      <c r="U78" s="232"/>
      <c r="V78" s="232"/>
      <c r="W78" s="232"/>
      <c r="X78" s="232"/>
    </row>
    <row r="79" spans="17:24" s="210" customFormat="1" ht="14.25">
      <c r="Q79" s="232"/>
      <c r="R79" s="232"/>
      <c r="S79" s="232"/>
      <c r="T79" s="232"/>
      <c r="U79" s="232"/>
      <c r="V79" s="232"/>
      <c r="W79" s="232"/>
      <c r="X79" s="232"/>
    </row>
    <row r="80" spans="17:24" s="210" customFormat="1" ht="14.25">
      <c r="Q80" s="232"/>
      <c r="R80" s="232"/>
      <c r="S80" s="232"/>
      <c r="T80" s="232"/>
      <c r="U80" s="232"/>
      <c r="V80" s="232"/>
      <c r="W80" s="232"/>
      <c r="X80" s="232"/>
    </row>
    <row r="81" spans="17:24" s="210" customFormat="1" ht="14.25">
      <c r="Q81" s="232"/>
      <c r="R81" s="232"/>
      <c r="S81" s="232"/>
      <c r="T81" s="232"/>
      <c r="U81" s="232"/>
      <c r="V81" s="232"/>
      <c r="W81" s="232"/>
      <c r="X81" s="232"/>
    </row>
    <row r="82" spans="17:24" s="210" customFormat="1" ht="14.25">
      <c r="Q82" s="232"/>
      <c r="R82" s="232"/>
      <c r="S82" s="232"/>
      <c r="T82" s="232"/>
      <c r="U82" s="232"/>
      <c r="V82" s="232"/>
      <c r="W82" s="232"/>
      <c r="X82" s="232"/>
    </row>
    <row r="83" spans="17:24" s="210" customFormat="1" ht="14.25">
      <c r="Q83" s="232"/>
      <c r="R83" s="232"/>
      <c r="S83" s="232"/>
      <c r="T83" s="232"/>
      <c r="U83" s="232"/>
      <c r="V83" s="232"/>
      <c r="W83" s="232"/>
      <c r="X83" s="232"/>
    </row>
    <row r="84" spans="17:24" s="210" customFormat="1" ht="14.25">
      <c r="Q84" s="232"/>
      <c r="R84" s="232"/>
      <c r="S84" s="232"/>
      <c r="T84" s="232"/>
      <c r="U84" s="232"/>
      <c r="V84" s="232"/>
      <c r="W84" s="232"/>
      <c r="X84" s="232"/>
    </row>
    <row r="85" spans="17:24" s="210" customFormat="1" ht="14.25">
      <c r="Q85" s="232"/>
      <c r="R85" s="232"/>
      <c r="S85" s="232"/>
      <c r="T85" s="232"/>
      <c r="U85" s="232"/>
      <c r="V85" s="232"/>
      <c r="W85" s="232"/>
      <c r="X85" s="232"/>
    </row>
    <row r="86" spans="17:24" s="210" customFormat="1" ht="14.25">
      <c r="Q86" s="232"/>
      <c r="R86" s="232"/>
      <c r="S86" s="232"/>
      <c r="T86" s="232"/>
      <c r="U86" s="232"/>
      <c r="V86" s="232"/>
      <c r="W86" s="232"/>
      <c r="X86" s="232"/>
    </row>
    <row r="87" spans="17:24" s="210" customFormat="1" ht="14.25">
      <c r="Q87" s="232"/>
      <c r="R87" s="232"/>
      <c r="S87" s="232"/>
      <c r="T87" s="232"/>
      <c r="U87" s="232"/>
      <c r="V87" s="232"/>
      <c r="W87" s="232"/>
      <c r="X87" s="232"/>
    </row>
    <row r="88" spans="17:24" s="210" customFormat="1" ht="14.25">
      <c r="Q88" s="232"/>
      <c r="R88" s="232"/>
      <c r="S88" s="232"/>
      <c r="T88" s="232"/>
      <c r="U88" s="232"/>
      <c r="V88" s="232"/>
      <c r="W88" s="232"/>
      <c r="X88" s="232"/>
    </row>
    <row r="89" spans="17:24" ht="12.75">
      <c r="Q89" s="221"/>
      <c r="R89" s="221"/>
      <c r="S89" s="221"/>
      <c r="T89" s="221"/>
      <c r="U89" s="221"/>
      <c r="V89" s="221"/>
      <c r="W89" s="221"/>
      <c r="X89" s="221"/>
    </row>
    <row r="90" spans="17:24" ht="12.75">
      <c r="Q90" s="221"/>
      <c r="R90" s="221"/>
      <c r="S90" s="221"/>
      <c r="T90" s="221"/>
      <c r="U90" s="221"/>
      <c r="V90" s="221"/>
      <c r="W90" s="221"/>
      <c r="X90" s="221"/>
    </row>
    <row r="91" spans="17:24" ht="12.75">
      <c r="Q91" s="221"/>
      <c r="R91" s="221"/>
      <c r="S91" s="221"/>
      <c r="T91" s="221"/>
      <c r="U91" s="221"/>
      <c r="V91" s="221"/>
      <c r="W91" s="221"/>
      <c r="X91" s="221"/>
    </row>
    <row r="92" spans="17:24" ht="12.75">
      <c r="Q92" s="221"/>
      <c r="R92" s="221"/>
      <c r="S92" s="221"/>
      <c r="T92" s="221"/>
      <c r="U92" s="221"/>
      <c r="V92" s="221"/>
      <c r="W92" s="221"/>
      <c r="X92" s="221"/>
    </row>
    <row r="93" spans="17:24" ht="12.75">
      <c r="Q93" s="221"/>
      <c r="R93" s="221"/>
      <c r="S93" s="221"/>
      <c r="T93" s="221"/>
      <c r="U93" s="221"/>
      <c r="V93" s="221"/>
      <c r="W93" s="221"/>
      <c r="X93" s="221"/>
    </row>
    <row r="94" spans="17:24" ht="12.75">
      <c r="Q94" s="221"/>
      <c r="R94" s="221"/>
      <c r="S94" s="221"/>
      <c r="T94" s="221"/>
      <c r="U94" s="221"/>
      <c r="V94" s="221"/>
      <c r="W94" s="221"/>
      <c r="X94" s="221"/>
    </row>
    <row r="95" spans="17:24" ht="12.75">
      <c r="Q95" s="221"/>
      <c r="R95" s="221"/>
      <c r="S95" s="221"/>
      <c r="T95" s="221"/>
      <c r="U95" s="221"/>
      <c r="V95" s="221"/>
      <c r="W95" s="221"/>
      <c r="X95" s="221"/>
    </row>
    <row r="96" spans="17:24" ht="12.75">
      <c r="Q96" s="221"/>
      <c r="R96" s="221"/>
      <c r="S96" s="221"/>
      <c r="T96" s="221"/>
      <c r="U96" s="221"/>
      <c r="V96" s="221"/>
      <c r="W96" s="221"/>
      <c r="X96" s="221"/>
    </row>
    <row r="97" spans="17:24" ht="12.75">
      <c r="Q97" s="221"/>
      <c r="R97" s="221"/>
      <c r="S97" s="221"/>
      <c r="T97" s="221"/>
      <c r="U97" s="221"/>
      <c r="V97" s="221"/>
      <c r="W97" s="221"/>
      <c r="X97" s="221"/>
    </row>
    <row r="98" spans="17:24" ht="12.75">
      <c r="Q98" s="221"/>
      <c r="R98" s="221"/>
      <c r="S98" s="221"/>
      <c r="T98" s="221"/>
      <c r="U98" s="221"/>
      <c r="V98" s="221"/>
      <c r="W98" s="221"/>
      <c r="X98" s="221"/>
    </row>
    <row r="99" spans="17:24" ht="12.75">
      <c r="Q99" s="221"/>
      <c r="R99" s="221"/>
      <c r="S99" s="221"/>
      <c r="T99" s="221"/>
      <c r="U99" s="221"/>
      <c r="V99" s="221"/>
      <c r="W99" s="221"/>
      <c r="X99" s="221"/>
    </row>
    <row r="100" spans="17:24" ht="12.75">
      <c r="Q100" s="221"/>
      <c r="R100" s="221"/>
      <c r="S100" s="221"/>
      <c r="T100" s="221"/>
      <c r="U100" s="221"/>
      <c r="V100" s="221"/>
      <c r="W100" s="221"/>
      <c r="X100" s="221"/>
    </row>
    <row r="101" spans="17:24" ht="12.75">
      <c r="Q101" s="221"/>
      <c r="R101" s="221"/>
      <c r="S101" s="221"/>
      <c r="T101" s="221"/>
      <c r="U101" s="221"/>
      <c r="V101" s="221"/>
      <c r="W101" s="221"/>
      <c r="X101" s="221"/>
    </row>
    <row r="102" spans="17:24" ht="12.75">
      <c r="Q102" s="221"/>
      <c r="R102" s="221"/>
      <c r="S102" s="221"/>
      <c r="T102" s="221"/>
      <c r="U102" s="221"/>
      <c r="V102" s="221"/>
      <c r="W102" s="221"/>
      <c r="X102" s="221"/>
    </row>
    <row r="103" spans="17:24" ht="12.75">
      <c r="Q103" s="221"/>
      <c r="R103" s="221"/>
      <c r="S103" s="221"/>
      <c r="T103" s="221"/>
      <c r="U103" s="221"/>
      <c r="V103" s="221"/>
      <c r="W103" s="221"/>
      <c r="X103" s="221"/>
    </row>
    <row r="104" spans="17:24" ht="12.75">
      <c r="Q104" s="221"/>
      <c r="R104" s="221"/>
      <c r="S104" s="221"/>
      <c r="T104" s="221"/>
      <c r="U104" s="221"/>
      <c r="V104" s="221"/>
      <c r="W104" s="221"/>
      <c r="X104" s="221"/>
    </row>
    <row r="105" spans="17:24" ht="12.75">
      <c r="Q105" s="221"/>
      <c r="R105" s="221"/>
      <c r="S105" s="221"/>
      <c r="T105" s="221"/>
      <c r="U105" s="221"/>
      <c r="V105" s="221"/>
      <c r="W105" s="221"/>
      <c r="X105" s="221"/>
    </row>
    <row r="106" spans="17:24" ht="12.75">
      <c r="Q106" s="221"/>
      <c r="R106" s="221"/>
      <c r="S106" s="221"/>
      <c r="T106" s="221"/>
      <c r="U106" s="221"/>
      <c r="V106" s="221"/>
      <c r="W106" s="221"/>
      <c r="X106" s="221"/>
    </row>
    <row r="107" spans="17:24" ht="12.75">
      <c r="Q107" s="221"/>
      <c r="R107" s="221"/>
      <c r="S107" s="221"/>
      <c r="T107" s="221"/>
      <c r="U107" s="221"/>
      <c r="V107" s="221"/>
      <c r="W107" s="221"/>
      <c r="X107" s="221"/>
    </row>
    <row r="108" spans="17:24" ht="12.75">
      <c r="Q108" s="221"/>
      <c r="R108" s="221"/>
      <c r="S108" s="221"/>
      <c r="T108" s="221"/>
      <c r="U108" s="221"/>
      <c r="V108" s="221"/>
      <c r="W108" s="221"/>
      <c r="X108" s="221"/>
    </row>
    <row r="109" spans="17:24" ht="12.75">
      <c r="Q109" s="221"/>
      <c r="R109" s="221"/>
      <c r="S109" s="221"/>
      <c r="T109" s="221"/>
      <c r="U109" s="221"/>
      <c r="V109" s="221"/>
      <c r="W109" s="221"/>
      <c r="X109" s="221"/>
    </row>
    <row r="110" spans="17:24" ht="12.75">
      <c r="Q110" s="221"/>
      <c r="R110" s="221"/>
      <c r="S110" s="221"/>
      <c r="T110" s="221"/>
      <c r="U110" s="221"/>
      <c r="V110" s="221"/>
      <c r="W110" s="221"/>
      <c r="X110" s="221"/>
    </row>
    <row r="111" spans="17:24" ht="12.75">
      <c r="Q111" s="221"/>
      <c r="R111" s="221"/>
      <c r="S111" s="221"/>
      <c r="T111" s="221"/>
      <c r="U111" s="221"/>
      <c r="V111" s="221"/>
      <c r="W111" s="221"/>
      <c r="X111" s="221"/>
    </row>
    <row r="112" spans="17:24" ht="12.75">
      <c r="Q112" s="221"/>
      <c r="R112" s="221"/>
      <c r="S112" s="221"/>
      <c r="T112" s="221"/>
      <c r="U112" s="221"/>
      <c r="V112" s="221"/>
      <c r="W112" s="221"/>
      <c r="X112" s="221"/>
    </row>
    <row r="113" spans="17:24" ht="12.75">
      <c r="Q113" s="221"/>
      <c r="R113" s="221"/>
      <c r="S113" s="221"/>
      <c r="T113" s="221"/>
      <c r="U113" s="221"/>
      <c r="V113" s="221"/>
      <c r="W113" s="221"/>
      <c r="X113" s="221"/>
    </row>
    <row r="114" spans="17:24" ht="12.75">
      <c r="Q114" s="221"/>
      <c r="R114" s="221"/>
      <c r="S114" s="221"/>
      <c r="T114" s="221"/>
      <c r="U114" s="221"/>
      <c r="V114" s="221"/>
      <c r="W114" s="221"/>
      <c r="X114" s="221"/>
    </row>
    <row r="115" spans="17:24" ht="12.75">
      <c r="Q115" s="221"/>
      <c r="R115" s="221"/>
      <c r="S115" s="221"/>
      <c r="T115" s="221"/>
      <c r="U115" s="221"/>
      <c r="V115" s="221"/>
      <c r="W115" s="221"/>
      <c r="X115" s="221"/>
    </row>
    <row r="116" spans="17:24" ht="12.75">
      <c r="Q116" s="221"/>
      <c r="R116" s="221"/>
      <c r="S116" s="221"/>
      <c r="T116" s="221"/>
      <c r="U116" s="221"/>
      <c r="V116" s="221"/>
      <c r="W116" s="221"/>
      <c r="X116" s="221"/>
    </row>
    <row r="117" spans="17:24" ht="12.75">
      <c r="Q117" s="221"/>
      <c r="R117" s="221"/>
      <c r="S117" s="221"/>
      <c r="T117" s="221"/>
      <c r="U117" s="221"/>
      <c r="V117" s="221"/>
      <c r="W117" s="221"/>
      <c r="X117" s="221"/>
    </row>
    <row r="118" spans="17:24" ht="12.75">
      <c r="Q118" s="221"/>
      <c r="R118" s="221"/>
      <c r="S118" s="221"/>
      <c r="T118" s="221"/>
      <c r="U118" s="221"/>
      <c r="V118" s="221"/>
      <c r="W118" s="221"/>
      <c r="X118" s="221"/>
    </row>
    <row r="119" spans="17:24" ht="12.75">
      <c r="Q119" s="221"/>
      <c r="R119" s="221"/>
      <c r="S119" s="221"/>
      <c r="T119" s="221"/>
      <c r="U119" s="221"/>
      <c r="V119" s="221"/>
      <c r="W119" s="221"/>
      <c r="X119" s="221"/>
    </row>
    <row r="120" spans="17:24" ht="12.75">
      <c r="Q120" s="221"/>
      <c r="R120" s="221"/>
      <c r="S120" s="221"/>
      <c r="T120" s="221"/>
      <c r="U120" s="221"/>
      <c r="V120" s="221"/>
      <c r="W120" s="221"/>
      <c r="X120" s="221"/>
    </row>
    <row r="121" spans="17:24" ht="12.75">
      <c r="Q121" s="221"/>
      <c r="R121" s="221"/>
      <c r="S121" s="221"/>
      <c r="T121" s="221"/>
      <c r="U121" s="221"/>
      <c r="V121" s="221"/>
      <c r="W121" s="221"/>
      <c r="X121" s="221"/>
    </row>
    <row r="122" spans="17:24" ht="12.75">
      <c r="Q122" s="221"/>
      <c r="R122" s="221"/>
      <c r="S122" s="221"/>
      <c r="T122" s="221"/>
      <c r="U122" s="221"/>
      <c r="V122" s="221"/>
      <c r="W122" s="221"/>
      <c r="X122" s="221"/>
    </row>
    <row r="123" spans="17:24" ht="12.75">
      <c r="Q123" s="221"/>
      <c r="R123" s="221"/>
      <c r="S123" s="221"/>
      <c r="T123" s="221"/>
      <c r="U123" s="221"/>
      <c r="V123" s="221"/>
      <c r="W123" s="221"/>
      <c r="X123" s="221"/>
    </row>
    <row r="124" spans="17:24" ht="12.75">
      <c r="Q124" s="221"/>
      <c r="R124" s="221"/>
      <c r="S124" s="221"/>
      <c r="T124" s="221"/>
      <c r="U124" s="221"/>
      <c r="V124" s="221"/>
      <c r="W124" s="221"/>
      <c r="X124" s="221"/>
    </row>
    <row r="125" spans="17:24" ht="12.75">
      <c r="Q125" s="221"/>
      <c r="R125" s="221"/>
      <c r="S125" s="221"/>
      <c r="T125" s="221"/>
      <c r="U125" s="221"/>
      <c r="V125" s="221"/>
      <c r="W125" s="221"/>
      <c r="X125" s="221"/>
    </row>
    <row r="126" spans="17:24" ht="12.75">
      <c r="Q126" s="221"/>
      <c r="R126" s="221"/>
      <c r="S126" s="221"/>
      <c r="T126" s="221"/>
      <c r="U126" s="221"/>
      <c r="V126" s="221"/>
      <c r="W126" s="221"/>
      <c r="X126" s="221"/>
    </row>
    <row r="127" spans="17:24" ht="12.75">
      <c r="Q127" s="221"/>
      <c r="R127" s="221"/>
      <c r="S127" s="221"/>
      <c r="T127" s="221"/>
      <c r="U127" s="221"/>
      <c r="V127" s="221"/>
      <c r="W127" s="221"/>
      <c r="X127" s="221"/>
    </row>
    <row r="128" spans="17:24" ht="12.75">
      <c r="Q128" s="221"/>
      <c r="R128" s="221"/>
      <c r="S128" s="221"/>
      <c r="T128" s="221"/>
      <c r="U128" s="221"/>
      <c r="V128" s="221"/>
      <c r="W128" s="221"/>
      <c r="X128" s="221"/>
    </row>
    <row r="129" spans="17:24" ht="12.75">
      <c r="Q129" s="221"/>
      <c r="R129" s="221"/>
      <c r="S129" s="221"/>
      <c r="T129" s="221"/>
      <c r="U129" s="221"/>
      <c r="V129" s="221"/>
      <c r="W129" s="221"/>
      <c r="X129" s="221"/>
    </row>
    <row r="130" spans="17:24" ht="12.75">
      <c r="Q130" s="221"/>
      <c r="R130" s="221"/>
      <c r="S130" s="221"/>
      <c r="T130" s="221"/>
      <c r="U130" s="221"/>
      <c r="V130" s="221"/>
      <c r="W130" s="221"/>
      <c r="X130" s="221"/>
    </row>
    <row r="131" spans="17:24" ht="12.75">
      <c r="Q131" s="221"/>
      <c r="R131" s="221"/>
      <c r="S131" s="221"/>
      <c r="T131" s="221"/>
      <c r="U131" s="221"/>
      <c r="V131" s="221"/>
      <c r="W131" s="221"/>
      <c r="X131" s="221"/>
    </row>
    <row r="132" spans="17:24" ht="12.75">
      <c r="Q132" s="221"/>
      <c r="R132" s="221"/>
      <c r="S132" s="221"/>
      <c r="T132" s="221"/>
      <c r="U132" s="221"/>
      <c r="V132" s="221"/>
      <c r="W132" s="221"/>
      <c r="X132" s="221"/>
    </row>
    <row r="133" spans="17:24" ht="12.75">
      <c r="Q133" s="221"/>
      <c r="R133" s="221"/>
      <c r="S133" s="221"/>
      <c r="T133" s="221"/>
      <c r="U133" s="221"/>
      <c r="V133" s="221"/>
      <c r="W133" s="221"/>
      <c r="X133" s="221"/>
    </row>
    <row r="134" spans="17:24" ht="12.75">
      <c r="Q134" s="221"/>
      <c r="R134" s="221"/>
      <c r="S134" s="221"/>
      <c r="T134" s="221"/>
      <c r="U134" s="221"/>
      <c r="V134" s="221"/>
      <c r="W134" s="221"/>
      <c r="X134" s="221"/>
    </row>
    <row r="135" spans="17:24" ht="12.75">
      <c r="Q135" s="221"/>
      <c r="R135" s="221"/>
      <c r="S135" s="221"/>
      <c r="T135" s="221"/>
      <c r="U135" s="221"/>
      <c r="V135" s="221"/>
      <c r="W135" s="221"/>
      <c r="X135" s="221"/>
    </row>
    <row r="136" spans="17:24" ht="12.75">
      <c r="Q136" s="221"/>
      <c r="R136" s="221"/>
      <c r="S136" s="221"/>
      <c r="T136" s="221"/>
      <c r="U136" s="221"/>
      <c r="V136" s="221"/>
      <c r="W136" s="221"/>
      <c r="X136" s="221"/>
    </row>
    <row r="137" spans="17:24" ht="12.75">
      <c r="Q137" s="221"/>
      <c r="R137" s="221"/>
      <c r="S137" s="221"/>
      <c r="T137" s="221"/>
      <c r="U137" s="221"/>
      <c r="V137" s="221"/>
      <c r="W137" s="221"/>
      <c r="X137" s="221"/>
    </row>
    <row r="138" spans="17:24" ht="12.75">
      <c r="Q138" s="221"/>
      <c r="R138" s="221"/>
      <c r="S138" s="221"/>
      <c r="T138" s="221"/>
      <c r="U138" s="221"/>
      <c r="V138" s="221"/>
      <c r="W138" s="221"/>
      <c r="X138" s="221"/>
    </row>
    <row r="139" spans="17:24" ht="12.75">
      <c r="Q139" s="221"/>
      <c r="R139" s="221"/>
      <c r="S139" s="221"/>
      <c r="T139" s="221"/>
      <c r="U139" s="221"/>
      <c r="V139" s="221"/>
      <c r="W139" s="221"/>
      <c r="X139" s="221"/>
    </row>
    <row r="140" spans="17:24" ht="12.75">
      <c r="Q140" s="221"/>
      <c r="R140" s="221"/>
      <c r="S140" s="221"/>
      <c r="T140" s="221"/>
      <c r="U140" s="221"/>
      <c r="V140" s="221"/>
      <c r="W140" s="221"/>
      <c r="X140" s="221"/>
    </row>
    <row r="141" spans="17:24" ht="12.75">
      <c r="Q141" s="221"/>
      <c r="R141" s="221"/>
      <c r="S141" s="221"/>
      <c r="T141" s="221"/>
      <c r="U141" s="221"/>
      <c r="V141" s="221"/>
      <c r="W141" s="221"/>
      <c r="X141" s="221"/>
    </row>
    <row r="142" spans="17:24" ht="12.75">
      <c r="Q142" s="221"/>
      <c r="R142" s="221"/>
      <c r="S142" s="221"/>
      <c r="T142" s="221"/>
      <c r="U142" s="221"/>
      <c r="V142" s="221"/>
      <c r="W142" s="221"/>
      <c r="X142" s="221"/>
    </row>
    <row r="143" spans="17:24" ht="12.75">
      <c r="Q143" s="221"/>
      <c r="R143" s="221"/>
      <c r="S143" s="221"/>
      <c r="T143" s="221"/>
      <c r="U143" s="221"/>
      <c r="V143" s="221"/>
      <c r="W143" s="221"/>
      <c r="X143" s="221"/>
    </row>
    <row r="144" spans="17:24" ht="12.75">
      <c r="Q144" s="221"/>
      <c r="R144" s="221"/>
      <c r="S144" s="221"/>
      <c r="T144" s="221"/>
      <c r="U144" s="221"/>
      <c r="V144" s="221"/>
      <c r="W144" s="221"/>
      <c r="X144" s="221"/>
    </row>
    <row r="145" spans="17:24" ht="12.75">
      <c r="Q145" s="221"/>
      <c r="R145" s="221"/>
      <c r="S145" s="221"/>
      <c r="T145" s="221"/>
      <c r="U145" s="221"/>
      <c r="V145" s="221"/>
      <c r="W145" s="221"/>
      <c r="X145" s="221"/>
    </row>
    <row r="146" spans="17:24" ht="12.75">
      <c r="Q146" s="221"/>
      <c r="R146" s="221"/>
      <c r="S146" s="221"/>
      <c r="T146" s="221"/>
      <c r="U146" s="221"/>
      <c r="V146" s="221"/>
      <c r="W146" s="221"/>
      <c r="X146" s="221"/>
    </row>
    <row r="147" spans="17:24" ht="12.75">
      <c r="Q147" s="221"/>
      <c r="R147" s="221"/>
      <c r="S147" s="221"/>
      <c r="T147" s="221"/>
      <c r="U147" s="221"/>
      <c r="V147" s="221"/>
      <c r="W147" s="221"/>
      <c r="X147" s="221"/>
    </row>
    <row r="148" spans="17:24" ht="12.75">
      <c r="Q148" s="221"/>
      <c r="R148" s="221"/>
      <c r="S148" s="221"/>
      <c r="T148" s="221"/>
      <c r="U148" s="221"/>
      <c r="V148" s="221"/>
      <c r="W148" s="221"/>
      <c r="X148" s="221"/>
    </row>
    <row r="149" spans="17:24" ht="12.75">
      <c r="Q149" s="221"/>
      <c r="R149" s="221"/>
      <c r="S149" s="221"/>
      <c r="T149" s="221"/>
      <c r="U149" s="221"/>
      <c r="V149" s="221"/>
      <c r="W149" s="221"/>
      <c r="X149" s="221"/>
    </row>
    <row r="150" spans="17:24" ht="12.75">
      <c r="Q150" s="221"/>
      <c r="R150" s="221"/>
      <c r="S150" s="221"/>
      <c r="T150" s="221"/>
      <c r="U150" s="221"/>
      <c r="V150" s="221"/>
      <c r="W150" s="221"/>
      <c r="X150" s="221"/>
    </row>
    <row r="151" spans="17:24" ht="12.75">
      <c r="Q151" s="221"/>
      <c r="R151" s="221"/>
      <c r="S151" s="221"/>
      <c r="T151" s="221"/>
      <c r="U151" s="221"/>
      <c r="V151" s="221"/>
      <c r="W151" s="221"/>
      <c r="X151" s="221"/>
    </row>
    <row r="152" spans="17:24" ht="12.75">
      <c r="Q152" s="221"/>
      <c r="R152" s="221"/>
      <c r="S152" s="221"/>
      <c r="T152" s="221"/>
      <c r="U152" s="221"/>
      <c r="V152" s="221"/>
      <c r="W152" s="221"/>
      <c r="X152" s="221"/>
    </row>
    <row r="153" spans="17:24" ht="12.75">
      <c r="Q153" s="221"/>
      <c r="R153" s="221"/>
      <c r="S153" s="221"/>
      <c r="T153" s="221"/>
      <c r="U153" s="221"/>
      <c r="V153" s="221"/>
      <c r="W153" s="221"/>
      <c r="X153" s="221"/>
    </row>
    <row r="154" spans="17:24" ht="12.75">
      <c r="Q154" s="221"/>
      <c r="R154" s="221"/>
      <c r="S154" s="221"/>
      <c r="T154" s="221"/>
      <c r="U154" s="221"/>
      <c r="V154" s="221"/>
      <c r="W154" s="221"/>
      <c r="X154" s="221"/>
    </row>
    <row r="155" spans="17:24" ht="12.75">
      <c r="Q155" s="221"/>
      <c r="R155" s="221"/>
      <c r="S155" s="221"/>
      <c r="T155" s="221"/>
      <c r="U155" s="221"/>
      <c r="V155" s="221"/>
      <c r="W155" s="221"/>
      <c r="X155" s="221"/>
    </row>
    <row r="156" spans="17:24" ht="12.75">
      <c r="Q156" s="221"/>
      <c r="R156" s="221"/>
      <c r="S156" s="221"/>
      <c r="T156" s="221"/>
      <c r="U156" s="221"/>
      <c r="V156" s="221"/>
      <c r="W156" s="221"/>
      <c r="X156" s="221"/>
    </row>
    <row r="157" spans="17:24" ht="12.75">
      <c r="Q157" s="221"/>
      <c r="R157" s="221"/>
      <c r="S157" s="221"/>
      <c r="T157" s="221"/>
      <c r="U157" s="221"/>
      <c r="V157" s="221"/>
      <c r="W157" s="221"/>
      <c r="X157" s="221"/>
    </row>
    <row r="158" spans="17:24" ht="12.75">
      <c r="Q158" s="221"/>
      <c r="R158" s="221"/>
      <c r="S158" s="221"/>
      <c r="T158" s="221"/>
      <c r="U158" s="221"/>
      <c r="V158" s="221"/>
      <c r="W158" s="221"/>
      <c r="X158" s="221"/>
    </row>
    <row r="159" spans="17:24" ht="12.75">
      <c r="Q159" s="221"/>
      <c r="R159" s="221"/>
      <c r="S159" s="221"/>
      <c r="T159" s="221"/>
      <c r="U159" s="221"/>
      <c r="V159" s="221"/>
      <c r="W159" s="221"/>
      <c r="X159" s="221"/>
    </row>
    <row r="160" spans="17:24" ht="12.75">
      <c r="Q160" s="221"/>
      <c r="R160" s="221"/>
      <c r="S160" s="221"/>
      <c r="T160" s="221"/>
      <c r="U160" s="221"/>
      <c r="V160" s="221"/>
      <c r="W160" s="221"/>
      <c r="X160" s="221"/>
    </row>
    <row r="161" spans="17:24" ht="12.75">
      <c r="Q161" s="221"/>
      <c r="R161" s="221"/>
      <c r="S161" s="221"/>
      <c r="T161" s="221"/>
      <c r="U161" s="221"/>
      <c r="V161" s="221"/>
      <c r="W161" s="221"/>
      <c r="X161" s="221"/>
    </row>
    <row r="162" spans="17:24" ht="12.75">
      <c r="Q162" s="221"/>
      <c r="R162" s="221"/>
      <c r="S162" s="221"/>
      <c r="T162" s="221"/>
      <c r="U162" s="221"/>
      <c r="V162" s="221"/>
      <c r="W162" s="221"/>
      <c r="X162" s="221"/>
    </row>
    <row r="163" spans="17:24" ht="12.75">
      <c r="Q163" s="221"/>
      <c r="R163" s="221"/>
      <c r="S163" s="221"/>
      <c r="T163" s="221"/>
      <c r="U163" s="221"/>
      <c r="V163" s="221"/>
      <c r="W163" s="221"/>
      <c r="X163" s="221"/>
    </row>
    <row r="164" spans="17:24" ht="12.75">
      <c r="Q164" s="221"/>
      <c r="R164" s="221"/>
      <c r="S164" s="221"/>
      <c r="T164" s="221"/>
      <c r="U164" s="221"/>
      <c r="V164" s="221"/>
      <c r="W164" s="221"/>
      <c r="X164" s="221"/>
    </row>
    <row r="165" spans="17:24" ht="12.75">
      <c r="Q165" s="221"/>
      <c r="R165" s="221"/>
      <c r="S165" s="221"/>
      <c r="T165" s="221"/>
      <c r="U165" s="221"/>
      <c r="V165" s="221"/>
      <c r="W165" s="221"/>
      <c r="X165" s="221"/>
    </row>
    <row r="166" spans="17:24" ht="12.75">
      <c r="Q166" s="221"/>
      <c r="R166" s="221"/>
      <c r="S166" s="221"/>
      <c r="T166" s="221"/>
      <c r="U166" s="221"/>
      <c r="V166" s="221"/>
      <c r="W166" s="221"/>
      <c r="X166" s="221"/>
    </row>
    <row r="167" spans="17:24" ht="12.75">
      <c r="Q167" s="221"/>
      <c r="R167" s="221"/>
      <c r="S167" s="221"/>
      <c r="T167" s="221"/>
      <c r="U167" s="221"/>
      <c r="V167" s="221"/>
      <c r="W167" s="221"/>
      <c r="X167" s="221"/>
    </row>
    <row r="168" spans="17:24" ht="12.75">
      <c r="Q168" s="221"/>
      <c r="R168" s="221"/>
      <c r="S168" s="221"/>
      <c r="T168" s="221"/>
      <c r="U168" s="221"/>
      <c r="V168" s="221"/>
      <c r="W168" s="221"/>
      <c r="X168" s="221"/>
    </row>
    <row r="169" spans="17:24" ht="12.75">
      <c r="Q169" s="221"/>
      <c r="R169" s="221"/>
      <c r="S169" s="221"/>
      <c r="T169" s="221"/>
      <c r="U169" s="221"/>
      <c r="V169" s="221"/>
      <c r="W169" s="221"/>
      <c r="X169" s="221"/>
    </row>
    <row r="170" spans="17:24" ht="12.75">
      <c r="Q170" s="221"/>
      <c r="R170" s="221"/>
      <c r="S170" s="221"/>
      <c r="T170" s="221"/>
      <c r="U170" s="221"/>
      <c r="V170" s="221"/>
      <c r="W170" s="221"/>
      <c r="X170" s="221"/>
    </row>
    <row r="171" spans="17:24" ht="12.75">
      <c r="Q171" s="221"/>
      <c r="R171" s="221"/>
      <c r="S171" s="221"/>
      <c r="T171" s="221"/>
      <c r="U171" s="221"/>
      <c r="V171" s="221"/>
      <c r="W171" s="221"/>
      <c r="X171" s="221"/>
    </row>
    <row r="172" spans="17:24" ht="12.75">
      <c r="Q172" s="221"/>
      <c r="R172" s="221"/>
      <c r="S172" s="221"/>
      <c r="T172" s="221"/>
      <c r="U172" s="221"/>
      <c r="V172" s="221"/>
      <c r="W172" s="221"/>
      <c r="X172" s="221"/>
    </row>
    <row r="173" spans="17:24" ht="12.75">
      <c r="Q173" s="221"/>
      <c r="R173" s="221"/>
      <c r="S173" s="221"/>
      <c r="T173" s="221"/>
      <c r="U173" s="221"/>
      <c r="V173" s="221"/>
      <c r="W173" s="221"/>
      <c r="X173" s="221"/>
    </row>
    <row r="174" spans="17:24" ht="12.75">
      <c r="Q174" s="221"/>
      <c r="R174" s="221"/>
      <c r="S174" s="221"/>
      <c r="T174" s="221"/>
      <c r="U174" s="221"/>
      <c r="V174" s="221"/>
      <c r="W174" s="221"/>
      <c r="X174" s="221"/>
    </row>
    <row r="175" spans="17:24" ht="12.75">
      <c r="Q175" s="221"/>
      <c r="R175" s="221"/>
      <c r="S175" s="221"/>
      <c r="T175" s="221"/>
      <c r="U175" s="221"/>
      <c r="V175" s="221"/>
      <c r="W175" s="221"/>
      <c r="X175" s="221"/>
    </row>
    <row r="176" spans="17:24" ht="12.75">
      <c r="Q176" s="221"/>
      <c r="R176" s="221"/>
      <c r="S176" s="221"/>
      <c r="T176" s="221"/>
      <c r="U176" s="221"/>
      <c r="V176" s="221"/>
      <c r="W176" s="221"/>
      <c r="X176" s="221"/>
    </row>
    <row r="177" spans="17:24" ht="12.75">
      <c r="Q177" s="221"/>
      <c r="R177" s="221"/>
      <c r="S177" s="221"/>
      <c r="T177" s="221"/>
      <c r="U177" s="221"/>
      <c r="V177" s="221"/>
      <c r="W177" s="221"/>
      <c r="X177" s="221"/>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sheetData>
  <sheetProtection/>
  <mergeCells count="25">
    <mergeCell ref="B48:C48"/>
    <mergeCell ref="C42:C43"/>
    <mergeCell ref="C46:C47"/>
    <mergeCell ref="M13:M16"/>
    <mergeCell ref="J13:J16"/>
    <mergeCell ref="K13:K16"/>
    <mergeCell ref="L13:L16"/>
    <mergeCell ref="P13:P16"/>
    <mergeCell ref="E12:E16"/>
    <mergeCell ref="F12:K12"/>
    <mergeCell ref="L12:P12"/>
    <mergeCell ref="F13:F16"/>
    <mergeCell ref="G13:G16"/>
    <mergeCell ref="H13:H16"/>
    <mergeCell ref="I13:I16"/>
    <mergeCell ref="N13:N16"/>
    <mergeCell ref="O13:O16"/>
    <mergeCell ref="A3:P3"/>
    <mergeCell ref="A4:P4"/>
    <mergeCell ref="K6:N6"/>
    <mergeCell ref="O6:P6"/>
    <mergeCell ref="A12:A16"/>
    <mergeCell ref="B12:B16"/>
    <mergeCell ref="C12:C16"/>
    <mergeCell ref="D12:D16"/>
  </mergeCells>
  <printOptions/>
  <pageMargins left="0.22" right="0.13" top="1" bottom="0.46" header="0.77" footer="0.28"/>
  <pageSetup horizontalDpi="600" verticalDpi="600" orientation="landscape" paperSize="9" scale="90"/>
  <headerFooter alignWithMargins="0">
    <oddHeader>&amp;C&amp;8lapa &amp;P</oddHeader>
    <oddFooter>&amp;R&amp;8Lokālā tāme Nr.2-2</oddFooter>
  </headerFooter>
</worksheet>
</file>

<file path=xl/worksheets/sheet8.xml><?xml version="1.0" encoding="utf-8"?>
<worksheet xmlns="http://schemas.openxmlformats.org/spreadsheetml/2006/main" xmlns:r="http://schemas.openxmlformats.org/officeDocument/2006/relationships">
  <sheetPr>
    <tabColor indexed="13"/>
  </sheetPr>
  <dimension ref="A1:X320"/>
  <sheetViews>
    <sheetView zoomScale="75" zoomScaleNormal="75" workbookViewId="0" topLeftCell="A1">
      <selection activeCell="B144" sqref="B144"/>
    </sheetView>
  </sheetViews>
  <sheetFormatPr defaultColWidth="9.140625" defaultRowHeight="12.75"/>
  <cols>
    <col min="1" max="1" width="4.421875" style="220" customWidth="1"/>
    <col min="2" max="2" width="8.28125" style="220" customWidth="1"/>
    <col min="3" max="3" width="36.2812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1870</v>
      </c>
      <c r="B3" s="758"/>
      <c r="C3" s="758"/>
      <c r="D3" s="758"/>
      <c r="E3" s="758"/>
      <c r="F3" s="758"/>
      <c r="G3" s="758"/>
      <c r="H3" s="758"/>
      <c r="I3" s="758"/>
      <c r="J3" s="758"/>
      <c r="K3" s="758"/>
      <c r="L3" s="758"/>
      <c r="M3" s="758"/>
      <c r="N3" s="758"/>
      <c r="O3" s="758"/>
      <c r="P3" s="758"/>
    </row>
    <row r="4" spans="1:16" s="210" customFormat="1" ht="15">
      <c r="A4" s="759" t="s">
        <v>931</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P139</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326"/>
      <c r="B18" s="329"/>
      <c r="C18" s="353" t="s">
        <v>1871</v>
      </c>
      <c r="D18" s="327"/>
      <c r="E18" s="326"/>
      <c r="F18" s="329"/>
      <c r="G18" s="326"/>
      <c r="H18" s="328"/>
      <c r="I18" s="329"/>
      <c r="J18" s="326"/>
      <c r="K18" s="230"/>
      <c r="L18" s="183"/>
      <c r="M18" s="183"/>
      <c r="N18" s="183"/>
      <c r="O18" s="183"/>
      <c r="P18" s="231"/>
    </row>
    <row r="19" spans="1:16" s="232" customFormat="1" ht="32.25" customHeight="1">
      <c r="A19" s="357">
        <v>1</v>
      </c>
      <c r="B19" s="379" t="s">
        <v>1872</v>
      </c>
      <c r="C19" s="370" t="s">
        <v>1873</v>
      </c>
      <c r="D19" s="355" t="s">
        <v>144</v>
      </c>
      <c r="E19" s="359">
        <v>78</v>
      </c>
      <c r="F19" s="356"/>
      <c r="G19" s="183"/>
      <c r="H19" s="230"/>
      <c r="I19" s="356"/>
      <c r="J19" s="336"/>
      <c r="K19" s="230"/>
      <c r="L19" s="183"/>
      <c r="M19" s="183"/>
      <c r="N19" s="183"/>
      <c r="O19" s="183"/>
      <c r="P19" s="231"/>
    </row>
    <row r="20" spans="1:16" s="232" customFormat="1" ht="32.25" customHeight="1">
      <c r="A20" s="357">
        <v>2</v>
      </c>
      <c r="B20" s="379" t="s">
        <v>1874</v>
      </c>
      <c r="C20" s="370" t="s">
        <v>1875</v>
      </c>
      <c r="D20" s="355" t="s">
        <v>144</v>
      </c>
      <c r="E20" s="359">
        <v>91</v>
      </c>
      <c r="F20" s="356"/>
      <c r="G20" s="183"/>
      <c r="H20" s="230"/>
      <c r="I20" s="356"/>
      <c r="J20" s="336"/>
      <c r="K20" s="230"/>
      <c r="L20" s="183"/>
      <c r="M20" s="183"/>
      <c r="N20" s="183"/>
      <c r="O20" s="183"/>
      <c r="P20" s="231"/>
    </row>
    <row r="21" spans="1:16" s="232" customFormat="1" ht="32.25" customHeight="1">
      <c r="A21" s="357">
        <v>3</v>
      </c>
      <c r="B21" s="379" t="s">
        <v>1876</v>
      </c>
      <c r="C21" s="370" t="s">
        <v>1877</v>
      </c>
      <c r="D21" s="355" t="s">
        <v>144</v>
      </c>
      <c r="E21" s="359">
        <v>18</v>
      </c>
      <c r="F21" s="356"/>
      <c r="G21" s="183"/>
      <c r="H21" s="230"/>
      <c r="I21" s="356"/>
      <c r="J21" s="336"/>
      <c r="K21" s="230"/>
      <c r="L21" s="183"/>
      <c r="M21" s="183"/>
      <c r="N21" s="183"/>
      <c r="O21" s="183"/>
      <c r="P21" s="231"/>
    </row>
    <row r="22" spans="1:16" s="232" customFormat="1" ht="32.25" customHeight="1">
      <c r="A22" s="357">
        <v>4</v>
      </c>
      <c r="B22" s="379" t="s">
        <v>1878</v>
      </c>
      <c r="C22" s="370" t="s">
        <v>1879</v>
      </c>
      <c r="D22" s="355" t="s">
        <v>144</v>
      </c>
      <c r="E22" s="359">
        <v>29</v>
      </c>
      <c r="F22" s="356"/>
      <c r="G22" s="183"/>
      <c r="H22" s="230"/>
      <c r="I22" s="356"/>
      <c r="J22" s="336"/>
      <c r="K22" s="230"/>
      <c r="L22" s="183"/>
      <c r="M22" s="183"/>
      <c r="N22" s="183"/>
      <c r="O22" s="183"/>
      <c r="P22" s="231"/>
    </row>
    <row r="23" spans="1:16" s="232" customFormat="1" ht="32.25" customHeight="1">
      <c r="A23" s="357">
        <v>5</v>
      </c>
      <c r="B23" s="379" t="s">
        <v>1880</v>
      </c>
      <c r="C23" s="370" t="s">
        <v>1881</v>
      </c>
      <c r="D23" s="355" t="s">
        <v>144</v>
      </c>
      <c r="E23" s="359">
        <v>680</v>
      </c>
      <c r="F23" s="356"/>
      <c r="G23" s="183"/>
      <c r="H23" s="230"/>
      <c r="I23" s="356"/>
      <c r="J23" s="336"/>
      <c r="K23" s="230"/>
      <c r="L23" s="183"/>
      <c r="M23" s="183"/>
      <c r="N23" s="183"/>
      <c r="O23" s="183"/>
      <c r="P23" s="231"/>
    </row>
    <row r="24" spans="1:16" s="232" customFormat="1" ht="32.25" customHeight="1">
      <c r="A24" s="357">
        <v>6</v>
      </c>
      <c r="B24" s="379" t="s">
        <v>1880</v>
      </c>
      <c r="C24" s="370" t="s">
        <v>1882</v>
      </c>
      <c r="D24" s="355" t="s">
        <v>144</v>
      </c>
      <c r="E24" s="359">
        <v>119</v>
      </c>
      <c r="F24" s="356"/>
      <c r="G24" s="183"/>
      <c r="H24" s="230"/>
      <c r="I24" s="356"/>
      <c r="J24" s="336"/>
      <c r="K24" s="230"/>
      <c r="L24" s="183"/>
      <c r="M24" s="183"/>
      <c r="N24" s="183"/>
      <c r="O24" s="183"/>
      <c r="P24" s="231"/>
    </row>
    <row r="25" spans="1:16" s="232" customFormat="1" ht="32.25" customHeight="1">
      <c r="A25" s="357">
        <v>7</v>
      </c>
      <c r="B25" s="379" t="s">
        <v>1883</v>
      </c>
      <c r="C25" s="370" t="s">
        <v>1884</v>
      </c>
      <c r="D25" s="355" t="s">
        <v>144</v>
      </c>
      <c r="E25" s="359">
        <v>105</v>
      </c>
      <c r="F25" s="356"/>
      <c r="G25" s="183"/>
      <c r="H25" s="230"/>
      <c r="I25" s="356"/>
      <c r="J25" s="336"/>
      <c r="K25" s="230"/>
      <c r="L25" s="183"/>
      <c r="M25" s="183"/>
      <c r="N25" s="183"/>
      <c r="O25" s="183"/>
      <c r="P25" s="231"/>
    </row>
    <row r="26" spans="1:16" s="232" customFormat="1" ht="32.25" customHeight="1">
      <c r="A26" s="357">
        <v>8</v>
      </c>
      <c r="B26" s="379" t="s">
        <v>1885</v>
      </c>
      <c r="C26" s="370" t="s">
        <v>1886</v>
      </c>
      <c r="D26" s="355" t="s">
        <v>144</v>
      </c>
      <c r="E26" s="359">
        <v>120</v>
      </c>
      <c r="F26" s="356"/>
      <c r="G26" s="183"/>
      <c r="H26" s="230"/>
      <c r="I26" s="356"/>
      <c r="J26" s="336"/>
      <c r="K26" s="230"/>
      <c r="L26" s="183"/>
      <c r="M26" s="183"/>
      <c r="N26" s="183"/>
      <c r="O26" s="183"/>
      <c r="P26" s="231"/>
    </row>
    <row r="27" spans="1:16" s="232" customFormat="1" ht="32.25" customHeight="1">
      <c r="A27" s="578">
        <v>9</v>
      </c>
      <c r="B27" s="579" t="s">
        <v>1887</v>
      </c>
      <c r="C27" s="580" t="s">
        <v>1888</v>
      </c>
      <c r="D27" s="581" t="s">
        <v>144</v>
      </c>
      <c r="E27" s="582">
        <v>119</v>
      </c>
      <c r="F27" s="583"/>
      <c r="G27" s="190"/>
      <c r="H27" s="238"/>
      <c r="I27" s="583"/>
      <c r="J27" s="464"/>
      <c r="K27" s="238"/>
      <c r="L27" s="190"/>
      <c r="M27" s="190"/>
      <c r="N27" s="190"/>
      <c r="O27" s="190"/>
      <c r="P27" s="239"/>
    </row>
    <row r="28" spans="1:16" s="232" customFormat="1" ht="32.25" customHeight="1">
      <c r="A28" s="357">
        <v>10</v>
      </c>
      <c r="B28" s="379" t="s">
        <v>1887</v>
      </c>
      <c r="C28" s="370" t="s">
        <v>1889</v>
      </c>
      <c r="D28" s="355" t="s">
        <v>144</v>
      </c>
      <c r="E28" s="359">
        <v>15</v>
      </c>
      <c r="F28" s="356"/>
      <c r="G28" s="183"/>
      <c r="H28" s="230"/>
      <c r="I28" s="356"/>
      <c r="J28" s="336"/>
      <c r="K28" s="230"/>
      <c r="L28" s="183"/>
      <c r="M28" s="183"/>
      <c r="N28" s="183"/>
      <c r="O28" s="183"/>
      <c r="P28" s="231"/>
    </row>
    <row r="29" spans="1:16" s="232" customFormat="1" ht="18" customHeight="1">
      <c r="A29" s="357">
        <v>11</v>
      </c>
      <c r="B29" s="379" t="s">
        <v>1890</v>
      </c>
      <c r="C29" s="370" t="s">
        <v>1891</v>
      </c>
      <c r="D29" s="355" t="s">
        <v>1782</v>
      </c>
      <c r="E29" s="359">
        <v>4</v>
      </c>
      <c r="F29" s="356"/>
      <c r="G29" s="183"/>
      <c r="H29" s="230"/>
      <c r="I29" s="356"/>
      <c r="J29" s="336"/>
      <c r="K29" s="230"/>
      <c r="L29" s="183"/>
      <c r="M29" s="183"/>
      <c r="N29" s="183"/>
      <c r="O29" s="183"/>
      <c r="P29" s="231"/>
    </row>
    <row r="30" spans="1:16" s="232" customFormat="1" ht="18" customHeight="1">
      <c r="A30" s="357">
        <v>12</v>
      </c>
      <c r="B30" s="379" t="s">
        <v>1892</v>
      </c>
      <c r="C30" s="370" t="s">
        <v>1893</v>
      </c>
      <c r="D30" s="355" t="s">
        <v>1782</v>
      </c>
      <c r="E30" s="359">
        <v>4</v>
      </c>
      <c r="F30" s="356"/>
      <c r="G30" s="183"/>
      <c r="H30" s="230"/>
      <c r="I30" s="356"/>
      <c r="J30" s="336"/>
      <c r="K30" s="230"/>
      <c r="L30" s="183"/>
      <c r="M30" s="183"/>
      <c r="N30" s="183"/>
      <c r="O30" s="183"/>
      <c r="P30" s="231"/>
    </row>
    <row r="31" spans="1:16" s="232" customFormat="1" ht="18" customHeight="1">
      <c r="A31" s="357">
        <v>13</v>
      </c>
      <c r="B31" s="379" t="s">
        <v>1894</v>
      </c>
      <c r="C31" s="370" t="s">
        <v>1895</v>
      </c>
      <c r="D31" s="355" t="s">
        <v>1782</v>
      </c>
      <c r="E31" s="359">
        <v>4</v>
      </c>
      <c r="F31" s="356"/>
      <c r="G31" s="183"/>
      <c r="H31" s="230"/>
      <c r="I31" s="356"/>
      <c r="J31" s="336"/>
      <c r="K31" s="230"/>
      <c r="L31" s="183"/>
      <c r="M31" s="183"/>
      <c r="N31" s="183"/>
      <c r="O31" s="183"/>
      <c r="P31" s="231"/>
    </row>
    <row r="32" spans="1:16" s="232" customFormat="1" ht="18" customHeight="1">
      <c r="A32" s="357">
        <v>14</v>
      </c>
      <c r="B32" s="379" t="s">
        <v>1890</v>
      </c>
      <c r="C32" s="370" t="s">
        <v>1891</v>
      </c>
      <c r="D32" s="355" t="s">
        <v>1782</v>
      </c>
      <c r="E32" s="359">
        <v>8</v>
      </c>
      <c r="F32" s="356"/>
      <c r="G32" s="183"/>
      <c r="H32" s="230"/>
      <c r="I32" s="356"/>
      <c r="J32" s="336"/>
      <c r="K32" s="230"/>
      <c r="L32" s="183"/>
      <c r="M32" s="183"/>
      <c r="N32" s="183"/>
      <c r="O32" s="183"/>
      <c r="P32" s="231"/>
    </row>
    <row r="33" spans="1:16" s="232" customFormat="1" ht="18" customHeight="1">
      <c r="A33" s="357">
        <v>15</v>
      </c>
      <c r="B33" s="379" t="s">
        <v>1896</v>
      </c>
      <c r="C33" s="370" t="s">
        <v>1897</v>
      </c>
      <c r="D33" s="355" t="s">
        <v>1782</v>
      </c>
      <c r="E33" s="359">
        <v>8</v>
      </c>
      <c r="F33" s="356"/>
      <c r="G33" s="183"/>
      <c r="H33" s="230"/>
      <c r="I33" s="356"/>
      <c r="J33" s="336"/>
      <c r="K33" s="230"/>
      <c r="L33" s="183"/>
      <c r="M33" s="183"/>
      <c r="N33" s="183"/>
      <c r="O33" s="183"/>
      <c r="P33" s="231"/>
    </row>
    <row r="34" spans="1:16" s="232" customFormat="1" ht="18" customHeight="1">
      <c r="A34" s="357">
        <v>16</v>
      </c>
      <c r="B34" s="379" t="s">
        <v>1898</v>
      </c>
      <c r="C34" s="370" t="s">
        <v>1899</v>
      </c>
      <c r="D34" s="355" t="s">
        <v>1782</v>
      </c>
      <c r="E34" s="359">
        <v>4</v>
      </c>
      <c r="F34" s="356"/>
      <c r="G34" s="183"/>
      <c r="H34" s="230"/>
      <c r="I34" s="356"/>
      <c r="J34" s="336"/>
      <c r="K34" s="230"/>
      <c r="L34" s="183"/>
      <c r="M34" s="183"/>
      <c r="N34" s="183"/>
      <c r="O34" s="183"/>
      <c r="P34" s="231"/>
    </row>
    <row r="35" spans="1:16" s="232" customFormat="1" ht="18" customHeight="1">
      <c r="A35" s="357">
        <v>17</v>
      </c>
      <c r="B35" s="379" t="s">
        <v>1892</v>
      </c>
      <c r="C35" s="370" t="s">
        <v>1893</v>
      </c>
      <c r="D35" s="355" t="s">
        <v>1782</v>
      </c>
      <c r="E35" s="359">
        <v>555</v>
      </c>
      <c r="F35" s="356"/>
      <c r="G35" s="183"/>
      <c r="H35" s="230"/>
      <c r="I35" s="356"/>
      <c r="J35" s="336"/>
      <c r="K35" s="230"/>
      <c r="L35" s="183"/>
      <c r="M35" s="183"/>
      <c r="N35" s="183"/>
      <c r="O35" s="183"/>
      <c r="P35" s="231"/>
    </row>
    <row r="36" spans="1:16" s="232" customFormat="1" ht="18" customHeight="1">
      <c r="A36" s="357">
        <v>18</v>
      </c>
      <c r="B36" s="379" t="s">
        <v>1892</v>
      </c>
      <c r="C36" s="370" t="s">
        <v>1900</v>
      </c>
      <c r="D36" s="355" t="s">
        <v>1782</v>
      </c>
      <c r="E36" s="359">
        <v>49</v>
      </c>
      <c r="F36" s="356"/>
      <c r="G36" s="183"/>
      <c r="H36" s="230"/>
      <c r="I36" s="356"/>
      <c r="J36" s="336"/>
      <c r="K36" s="230"/>
      <c r="L36" s="183"/>
      <c r="M36" s="183"/>
      <c r="N36" s="183"/>
      <c r="O36" s="183"/>
      <c r="P36" s="231"/>
    </row>
    <row r="37" spans="1:16" s="232" customFormat="1" ht="18" customHeight="1">
      <c r="A37" s="357">
        <v>19</v>
      </c>
      <c r="B37" s="379" t="s">
        <v>1901</v>
      </c>
      <c r="C37" s="370" t="s">
        <v>1902</v>
      </c>
      <c r="D37" s="355" t="s">
        <v>1782</v>
      </c>
      <c r="E37" s="359">
        <v>20</v>
      </c>
      <c r="F37" s="356"/>
      <c r="G37" s="183"/>
      <c r="H37" s="230"/>
      <c r="I37" s="356"/>
      <c r="J37" s="336"/>
      <c r="K37" s="230"/>
      <c r="L37" s="183"/>
      <c r="M37" s="183"/>
      <c r="N37" s="183"/>
      <c r="O37" s="183"/>
      <c r="P37" s="231"/>
    </row>
    <row r="38" spans="1:16" s="232" customFormat="1" ht="18" customHeight="1">
      <c r="A38" s="357">
        <v>20</v>
      </c>
      <c r="B38" s="379" t="s">
        <v>1903</v>
      </c>
      <c r="C38" s="370" t="s">
        <v>1904</v>
      </c>
      <c r="D38" s="355" t="s">
        <v>1782</v>
      </c>
      <c r="E38" s="359">
        <v>2</v>
      </c>
      <c r="F38" s="356"/>
      <c r="G38" s="183"/>
      <c r="H38" s="230"/>
      <c r="I38" s="356"/>
      <c r="J38" s="336"/>
      <c r="K38" s="230"/>
      <c r="L38" s="183"/>
      <c r="M38" s="183"/>
      <c r="N38" s="183"/>
      <c r="O38" s="183"/>
      <c r="P38" s="231"/>
    </row>
    <row r="39" spans="1:16" s="232" customFormat="1" ht="18" customHeight="1">
      <c r="A39" s="357">
        <v>21</v>
      </c>
      <c r="B39" s="379" t="s">
        <v>1890</v>
      </c>
      <c r="C39" s="370" t="s">
        <v>1891</v>
      </c>
      <c r="D39" s="355" t="s">
        <v>1782</v>
      </c>
      <c r="E39" s="359">
        <v>4</v>
      </c>
      <c r="F39" s="356"/>
      <c r="G39" s="183"/>
      <c r="H39" s="230"/>
      <c r="I39" s="356"/>
      <c r="J39" s="336"/>
      <c r="K39" s="230"/>
      <c r="L39" s="183"/>
      <c r="M39" s="183"/>
      <c r="N39" s="183"/>
      <c r="O39" s="183"/>
      <c r="P39" s="231"/>
    </row>
    <row r="40" spans="1:16" s="232" customFormat="1" ht="18" customHeight="1">
      <c r="A40" s="357">
        <v>22</v>
      </c>
      <c r="B40" s="379" t="s">
        <v>1905</v>
      </c>
      <c r="C40" s="370" t="s">
        <v>1906</v>
      </c>
      <c r="D40" s="355" t="s">
        <v>1782</v>
      </c>
      <c r="E40" s="359">
        <v>15</v>
      </c>
      <c r="F40" s="356"/>
      <c r="G40" s="183"/>
      <c r="H40" s="230"/>
      <c r="I40" s="356"/>
      <c r="J40" s="336"/>
      <c r="K40" s="230"/>
      <c r="L40" s="183"/>
      <c r="M40" s="183"/>
      <c r="N40" s="183"/>
      <c r="O40" s="183"/>
      <c r="P40" s="231"/>
    </row>
    <row r="41" spans="1:16" s="232" customFormat="1" ht="18" customHeight="1">
      <c r="A41" s="357">
        <v>23</v>
      </c>
      <c r="B41" s="379" t="s">
        <v>1907</v>
      </c>
      <c r="C41" s="370" t="s">
        <v>1908</v>
      </c>
      <c r="D41" s="355" t="s">
        <v>1782</v>
      </c>
      <c r="E41" s="359">
        <v>6</v>
      </c>
      <c r="F41" s="356"/>
      <c r="G41" s="183"/>
      <c r="H41" s="230"/>
      <c r="I41" s="356"/>
      <c r="J41" s="336"/>
      <c r="K41" s="230"/>
      <c r="L41" s="183"/>
      <c r="M41" s="183"/>
      <c r="N41" s="183"/>
      <c r="O41" s="183"/>
      <c r="P41" s="231"/>
    </row>
    <row r="42" spans="1:16" s="232" customFormat="1" ht="18" customHeight="1">
      <c r="A42" s="357">
        <v>24</v>
      </c>
      <c r="B42" s="379" t="s">
        <v>1909</v>
      </c>
      <c r="C42" s="370" t="s">
        <v>1910</v>
      </c>
      <c r="D42" s="355" t="s">
        <v>1782</v>
      </c>
      <c r="E42" s="359">
        <v>2</v>
      </c>
      <c r="F42" s="356"/>
      <c r="G42" s="183"/>
      <c r="H42" s="230"/>
      <c r="I42" s="356"/>
      <c r="J42" s="336"/>
      <c r="K42" s="230"/>
      <c r="L42" s="183"/>
      <c r="M42" s="183"/>
      <c r="N42" s="183"/>
      <c r="O42" s="183"/>
      <c r="P42" s="231"/>
    </row>
    <row r="43" spans="1:16" s="232" customFormat="1" ht="18" customHeight="1">
      <c r="A43" s="357">
        <v>25</v>
      </c>
      <c r="B43" s="379" t="s">
        <v>1911</v>
      </c>
      <c r="C43" s="370" t="s">
        <v>1912</v>
      </c>
      <c r="D43" s="355" t="s">
        <v>1782</v>
      </c>
      <c r="E43" s="359">
        <v>2</v>
      </c>
      <c r="F43" s="356"/>
      <c r="G43" s="183"/>
      <c r="H43" s="230"/>
      <c r="I43" s="356"/>
      <c r="J43" s="336"/>
      <c r="K43" s="230"/>
      <c r="L43" s="183"/>
      <c r="M43" s="183"/>
      <c r="N43" s="183"/>
      <c r="O43" s="183"/>
      <c r="P43" s="231"/>
    </row>
    <row r="44" spans="1:16" s="232" customFormat="1" ht="18" customHeight="1">
      <c r="A44" s="357">
        <v>26</v>
      </c>
      <c r="B44" s="379" t="s">
        <v>1913</v>
      </c>
      <c r="C44" s="370" t="s">
        <v>1914</v>
      </c>
      <c r="D44" s="355" t="s">
        <v>1782</v>
      </c>
      <c r="E44" s="359">
        <v>8</v>
      </c>
      <c r="F44" s="356"/>
      <c r="G44" s="183"/>
      <c r="H44" s="230"/>
      <c r="I44" s="356"/>
      <c r="J44" s="336"/>
      <c r="K44" s="230"/>
      <c r="L44" s="183"/>
      <c r="M44" s="183"/>
      <c r="N44" s="183"/>
      <c r="O44" s="183"/>
      <c r="P44" s="231"/>
    </row>
    <row r="45" spans="1:16" s="232" customFormat="1" ht="18" customHeight="1">
      <c r="A45" s="357">
        <v>27</v>
      </c>
      <c r="B45" s="379" t="s">
        <v>1915</v>
      </c>
      <c r="C45" s="370" t="s">
        <v>1916</v>
      </c>
      <c r="D45" s="355" t="s">
        <v>1782</v>
      </c>
      <c r="E45" s="359">
        <v>2</v>
      </c>
      <c r="F45" s="356"/>
      <c r="G45" s="183"/>
      <c r="H45" s="230"/>
      <c r="I45" s="356"/>
      <c r="J45" s="336"/>
      <c r="K45" s="230"/>
      <c r="L45" s="183"/>
      <c r="M45" s="183"/>
      <c r="N45" s="183"/>
      <c r="O45" s="183"/>
      <c r="P45" s="231"/>
    </row>
    <row r="46" spans="1:16" s="232" customFormat="1" ht="18" customHeight="1">
      <c r="A46" s="357">
        <v>28</v>
      </c>
      <c r="B46" s="379" t="s">
        <v>1917</v>
      </c>
      <c r="C46" s="370" t="s">
        <v>1918</v>
      </c>
      <c r="D46" s="355" t="s">
        <v>1782</v>
      </c>
      <c r="E46" s="359">
        <v>4</v>
      </c>
      <c r="F46" s="356"/>
      <c r="G46" s="183"/>
      <c r="H46" s="230"/>
      <c r="I46" s="356"/>
      <c r="J46" s="336"/>
      <c r="K46" s="230"/>
      <c r="L46" s="183"/>
      <c r="M46" s="183"/>
      <c r="N46" s="183"/>
      <c r="O46" s="183"/>
      <c r="P46" s="231"/>
    </row>
    <row r="47" spans="1:16" s="232" customFormat="1" ht="18" customHeight="1">
      <c r="A47" s="357">
        <v>29</v>
      </c>
      <c r="B47" s="379" t="s">
        <v>1917</v>
      </c>
      <c r="C47" s="370" t="s">
        <v>1919</v>
      </c>
      <c r="D47" s="355" t="s">
        <v>1782</v>
      </c>
      <c r="E47" s="359">
        <v>2</v>
      </c>
      <c r="F47" s="356"/>
      <c r="G47" s="183"/>
      <c r="H47" s="230"/>
      <c r="I47" s="356"/>
      <c r="J47" s="336"/>
      <c r="K47" s="230"/>
      <c r="L47" s="183"/>
      <c r="M47" s="183"/>
      <c r="N47" s="183"/>
      <c r="O47" s="183"/>
      <c r="P47" s="231"/>
    </row>
    <row r="48" spans="1:16" s="232" customFormat="1" ht="18" customHeight="1">
      <c r="A48" s="357">
        <v>30</v>
      </c>
      <c r="B48" s="379" t="s">
        <v>1920</v>
      </c>
      <c r="C48" s="370" t="s">
        <v>1921</v>
      </c>
      <c r="D48" s="355" t="s">
        <v>1782</v>
      </c>
      <c r="E48" s="359">
        <v>4</v>
      </c>
      <c r="F48" s="356"/>
      <c r="G48" s="183"/>
      <c r="H48" s="230"/>
      <c r="I48" s="356"/>
      <c r="J48" s="336"/>
      <c r="K48" s="230"/>
      <c r="L48" s="183"/>
      <c r="M48" s="183"/>
      <c r="N48" s="183"/>
      <c r="O48" s="183"/>
      <c r="P48" s="231"/>
    </row>
    <row r="49" spans="1:16" s="232" customFormat="1" ht="32.25" customHeight="1">
      <c r="A49" s="357">
        <v>31</v>
      </c>
      <c r="B49" s="379" t="s">
        <v>1920</v>
      </c>
      <c r="C49" s="370" t="s">
        <v>2010</v>
      </c>
      <c r="D49" s="355" t="s">
        <v>1782</v>
      </c>
      <c r="E49" s="359">
        <v>8</v>
      </c>
      <c r="F49" s="356"/>
      <c r="G49" s="183"/>
      <c r="H49" s="230"/>
      <c r="I49" s="356"/>
      <c r="J49" s="336"/>
      <c r="K49" s="230"/>
      <c r="L49" s="183"/>
      <c r="M49" s="183"/>
      <c r="N49" s="183"/>
      <c r="O49" s="183"/>
      <c r="P49" s="231"/>
    </row>
    <row r="50" spans="1:16" s="232" customFormat="1" ht="32.25" customHeight="1">
      <c r="A50" s="578">
        <v>32</v>
      </c>
      <c r="B50" s="579" t="s">
        <v>1920</v>
      </c>
      <c r="C50" s="580" t="s">
        <v>2011</v>
      </c>
      <c r="D50" s="581" t="s">
        <v>1782</v>
      </c>
      <c r="E50" s="582">
        <v>20</v>
      </c>
      <c r="F50" s="583"/>
      <c r="G50" s="190"/>
      <c r="H50" s="238"/>
      <c r="I50" s="583"/>
      <c r="J50" s="464"/>
      <c r="K50" s="238"/>
      <c r="L50" s="190"/>
      <c r="M50" s="190"/>
      <c r="N50" s="190"/>
      <c r="O50" s="190"/>
      <c r="P50" s="239"/>
    </row>
    <row r="51" spans="1:16" s="232" customFormat="1" ht="18" customHeight="1">
      <c r="A51" s="357">
        <v>33</v>
      </c>
      <c r="B51" s="379" t="s">
        <v>1920</v>
      </c>
      <c r="C51" s="370" t="s">
        <v>1922</v>
      </c>
      <c r="D51" s="355" t="s">
        <v>1782</v>
      </c>
      <c r="E51" s="359">
        <v>12</v>
      </c>
      <c r="F51" s="356"/>
      <c r="G51" s="183"/>
      <c r="H51" s="230"/>
      <c r="I51" s="356"/>
      <c r="J51" s="336"/>
      <c r="K51" s="230"/>
      <c r="L51" s="183"/>
      <c r="M51" s="183"/>
      <c r="N51" s="183"/>
      <c r="O51" s="183"/>
      <c r="P51" s="231"/>
    </row>
    <row r="52" spans="1:16" s="232" customFormat="1" ht="33" customHeight="1">
      <c r="A52" s="357">
        <v>34</v>
      </c>
      <c r="B52" s="379" t="s">
        <v>1920</v>
      </c>
      <c r="C52" s="370" t="s">
        <v>2012</v>
      </c>
      <c r="D52" s="355" t="s">
        <v>1782</v>
      </c>
      <c r="E52" s="359">
        <v>6</v>
      </c>
      <c r="F52" s="356"/>
      <c r="G52" s="183"/>
      <c r="H52" s="230"/>
      <c r="I52" s="356"/>
      <c r="J52" s="336"/>
      <c r="K52" s="230"/>
      <c r="L52" s="183"/>
      <c r="M52" s="183"/>
      <c r="N52" s="183"/>
      <c r="O52" s="183"/>
      <c r="P52" s="231"/>
    </row>
    <row r="53" spans="1:16" s="232" customFormat="1" ht="33" customHeight="1">
      <c r="A53" s="357">
        <v>35</v>
      </c>
      <c r="B53" s="379" t="s">
        <v>1923</v>
      </c>
      <c r="C53" s="370" t="s">
        <v>2013</v>
      </c>
      <c r="D53" s="355" t="s">
        <v>1782</v>
      </c>
      <c r="E53" s="359">
        <v>24</v>
      </c>
      <c r="F53" s="356"/>
      <c r="G53" s="183"/>
      <c r="H53" s="230"/>
      <c r="I53" s="356"/>
      <c r="J53" s="336"/>
      <c r="K53" s="230"/>
      <c r="L53" s="183"/>
      <c r="M53" s="183"/>
      <c r="N53" s="183"/>
      <c r="O53" s="183"/>
      <c r="P53" s="231"/>
    </row>
    <row r="54" spans="1:16" s="232" customFormat="1" ht="33" customHeight="1">
      <c r="A54" s="357">
        <v>36</v>
      </c>
      <c r="B54" s="379" t="s">
        <v>1923</v>
      </c>
      <c r="C54" s="370" t="s">
        <v>2014</v>
      </c>
      <c r="D54" s="355" t="s">
        <v>1782</v>
      </c>
      <c r="E54" s="359">
        <v>1</v>
      </c>
      <c r="F54" s="356"/>
      <c r="G54" s="183"/>
      <c r="H54" s="230"/>
      <c r="I54" s="356"/>
      <c r="J54" s="336"/>
      <c r="K54" s="230"/>
      <c r="L54" s="183"/>
      <c r="M54" s="183"/>
      <c r="N54" s="183"/>
      <c r="O54" s="183"/>
      <c r="P54" s="231"/>
    </row>
    <row r="55" spans="1:16" s="232" customFormat="1" ht="33" customHeight="1">
      <c r="A55" s="357">
        <v>37</v>
      </c>
      <c r="B55" s="379" t="s">
        <v>1924</v>
      </c>
      <c r="C55" s="370" t="s">
        <v>2015</v>
      </c>
      <c r="D55" s="355" t="s">
        <v>1782</v>
      </c>
      <c r="E55" s="359">
        <v>46</v>
      </c>
      <c r="F55" s="356"/>
      <c r="G55" s="183"/>
      <c r="H55" s="230"/>
      <c r="I55" s="356"/>
      <c r="J55" s="336"/>
      <c r="K55" s="230"/>
      <c r="L55" s="183"/>
      <c r="M55" s="183"/>
      <c r="N55" s="183"/>
      <c r="O55" s="183"/>
      <c r="P55" s="231"/>
    </row>
    <row r="56" spans="1:16" s="232" customFormat="1" ht="33" customHeight="1">
      <c r="A56" s="357">
        <v>38</v>
      </c>
      <c r="B56" s="379" t="s">
        <v>1924</v>
      </c>
      <c r="C56" s="370" t="s">
        <v>2016</v>
      </c>
      <c r="D56" s="355" t="s">
        <v>1782</v>
      </c>
      <c r="E56" s="359">
        <v>2</v>
      </c>
      <c r="F56" s="356"/>
      <c r="G56" s="183"/>
      <c r="H56" s="230"/>
      <c r="I56" s="356"/>
      <c r="J56" s="336"/>
      <c r="K56" s="230"/>
      <c r="L56" s="183"/>
      <c r="M56" s="183"/>
      <c r="N56" s="183"/>
      <c r="O56" s="183"/>
      <c r="P56" s="231"/>
    </row>
    <row r="57" spans="1:16" s="232" customFormat="1" ht="33" customHeight="1">
      <c r="A57" s="357">
        <v>39</v>
      </c>
      <c r="B57" s="379" t="s">
        <v>1924</v>
      </c>
      <c r="C57" s="370" t="s">
        <v>2017</v>
      </c>
      <c r="D57" s="355" t="s">
        <v>1782</v>
      </c>
      <c r="E57" s="359">
        <v>2</v>
      </c>
      <c r="F57" s="356"/>
      <c r="G57" s="183"/>
      <c r="H57" s="230"/>
      <c r="I57" s="356"/>
      <c r="J57" s="336"/>
      <c r="K57" s="230"/>
      <c r="L57" s="183"/>
      <c r="M57" s="183"/>
      <c r="N57" s="183"/>
      <c r="O57" s="183"/>
      <c r="P57" s="231"/>
    </row>
    <row r="58" spans="1:16" s="232" customFormat="1" ht="33" customHeight="1">
      <c r="A58" s="357">
        <v>40</v>
      </c>
      <c r="B58" s="379" t="s">
        <v>1925</v>
      </c>
      <c r="C58" s="370" t="s">
        <v>2018</v>
      </c>
      <c r="D58" s="355" t="s">
        <v>1782</v>
      </c>
      <c r="E58" s="359">
        <v>42</v>
      </c>
      <c r="F58" s="356"/>
      <c r="G58" s="183"/>
      <c r="H58" s="230"/>
      <c r="I58" s="356"/>
      <c r="J58" s="336"/>
      <c r="K58" s="230"/>
      <c r="L58" s="183"/>
      <c r="M58" s="183"/>
      <c r="N58" s="183"/>
      <c r="O58" s="183"/>
      <c r="P58" s="231"/>
    </row>
    <row r="59" spans="1:16" s="232" customFormat="1" ht="33" customHeight="1">
      <c r="A59" s="357">
        <v>41</v>
      </c>
      <c r="B59" s="379" t="s">
        <v>1925</v>
      </c>
      <c r="C59" s="370" t="s">
        <v>2019</v>
      </c>
      <c r="D59" s="355" t="s">
        <v>1782</v>
      </c>
      <c r="E59" s="359">
        <v>8</v>
      </c>
      <c r="F59" s="356"/>
      <c r="G59" s="183"/>
      <c r="H59" s="230"/>
      <c r="I59" s="356"/>
      <c r="J59" s="336"/>
      <c r="K59" s="230"/>
      <c r="L59" s="183"/>
      <c r="M59" s="183"/>
      <c r="N59" s="183"/>
      <c r="O59" s="183"/>
      <c r="P59" s="231"/>
    </row>
    <row r="60" spans="1:16" s="232" customFormat="1" ht="33" customHeight="1">
      <c r="A60" s="357">
        <v>42</v>
      </c>
      <c r="B60" s="379" t="s">
        <v>1925</v>
      </c>
      <c r="C60" s="370" t="s">
        <v>2020</v>
      </c>
      <c r="D60" s="355" t="s">
        <v>1782</v>
      </c>
      <c r="E60" s="359">
        <v>2</v>
      </c>
      <c r="F60" s="356"/>
      <c r="G60" s="183"/>
      <c r="H60" s="230"/>
      <c r="I60" s="356"/>
      <c r="J60" s="336"/>
      <c r="K60" s="230"/>
      <c r="L60" s="183"/>
      <c r="M60" s="183"/>
      <c r="N60" s="183"/>
      <c r="O60" s="183"/>
      <c r="P60" s="231"/>
    </row>
    <row r="61" spans="1:16" s="232" customFormat="1" ht="33" customHeight="1">
      <c r="A61" s="357">
        <v>43</v>
      </c>
      <c r="B61" s="379" t="s">
        <v>1925</v>
      </c>
      <c r="C61" s="370" t="s">
        <v>2021</v>
      </c>
      <c r="D61" s="355" t="s">
        <v>1782</v>
      </c>
      <c r="E61" s="359">
        <v>4</v>
      </c>
      <c r="F61" s="356"/>
      <c r="G61" s="183"/>
      <c r="H61" s="230"/>
      <c r="I61" s="356"/>
      <c r="J61" s="336"/>
      <c r="K61" s="230"/>
      <c r="L61" s="183"/>
      <c r="M61" s="183"/>
      <c r="N61" s="183"/>
      <c r="O61" s="183"/>
      <c r="P61" s="231"/>
    </row>
    <row r="62" spans="1:16" s="232" customFormat="1" ht="33" customHeight="1">
      <c r="A62" s="357">
        <v>44</v>
      </c>
      <c r="B62" s="379" t="s">
        <v>1925</v>
      </c>
      <c r="C62" s="370" t="s">
        <v>2022</v>
      </c>
      <c r="D62" s="355" t="s">
        <v>1782</v>
      </c>
      <c r="E62" s="359">
        <v>2</v>
      </c>
      <c r="F62" s="356"/>
      <c r="G62" s="183"/>
      <c r="H62" s="230"/>
      <c r="I62" s="356"/>
      <c r="J62" s="336"/>
      <c r="K62" s="230"/>
      <c r="L62" s="183"/>
      <c r="M62" s="183"/>
      <c r="N62" s="183"/>
      <c r="O62" s="183"/>
      <c r="P62" s="231"/>
    </row>
    <row r="63" spans="1:16" s="232" customFormat="1" ht="18" customHeight="1">
      <c r="A63" s="357">
        <v>45</v>
      </c>
      <c r="B63" s="379" t="s">
        <v>1926</v>
      </c>
      <c r="C63" s="370" t="s">
        <v>1927</v>
      </c>
      <c r="D63" s="355" t="s">
        <v>1782</v>
      </c>
      <c r="E63" s="359">
        <v>2</v>
      </c>
      <c r="F63" s="356"/>
      <c r="G63" s="183"/>
      <c r="H63" s="230"/>
      <c r="I63" s="356"/>
      <c r="J63" s="336"/>
      <c r="K63" s="230"/>
      <c r="L63" s="183"/>
      <c r="M63" s="183"/>
      <c r="N63" s="183"/>
      <c r="O63" s="183"/>
      <c r="P63" s="231"/>
    </row>
    <row r="64" spans="1:16" s="232" customFormat="1" ht="18" customHeight="1">
      <c r="A64" s="578">
        <v>46</v>
      </c>
      <c r="B64" s="579" t="s">
        <v>1928</v>
      </c>
      <c r="C64" s="580" t="s">
        <v>1929</v>
      </c>
      <c r="D64" s="581" t="s">
        <v>1782</v>
      </c>
      <c r="E64" s="582">
        <v>2</v>
      </c>
      <c r="F64" s="583"/>
      <c r="G64" s="190"/>
      <c r="H64" s="238"/>
      <c r="I64" s="583"/>
      <c r="J64" s="464"/>
      <c r="K64" s="238"/>
      <c r="L64" s="190"/>
      <c r="M64" s="190"/>
      <c r="N64" s="190"/>
      <c r="O64" s="190"/>
      <c r="P64" s="239"/>
    </row>
    <row r="65" spans="1:16" s="232" customFormat="1" ht="75" customHeight="1">
      <c r="A65" s="357">
        <v>47</v>
      </c>
      <c r="B65" s="379" t="s">
        <v>1930</v>
      </c>
      <c r="C65" s="371" t="s">
        <v>1931</v>
      </c>
      <c r="D65" s="355" t="s">
        <v>1800</v>
      </c>
      <c r="E65" s="359">
        <v>8</v>
      </c>
      <c r="F65" s="356"/>
      <c r="G65" s="183"/>
      <c r="H65" s="230"/>
      <c r="I65" s="356"/>
      <c r="J65" s="336"/>
      <c r="K65" s="230"/>
      <c r="L65" s="183"/>
      <c r="M65" s="183"/>
      <c r="N65" s="183"/>
      <c r="O65" s="183"/>
      <c r="P65" s="231"/>
    </row>
    <row r="66" spans="1:16" s="232" customFormat="1" ht="75" customHeight="1">
      <c r="A66" s="357">
        <v>48</v>
      </c>
      <c r="B66" s="379" t="s">
        <v>1930</v>
      </c>
      <c r="C66" s="371" t="s">
        <v>1932</v>
      </c>
      <c r="D66" s="355" t="s">
        <v>1800</v>
      </c>
      <c r="E66" s="359">
        <v>2</v>
      </c>
      <c r="F66" s="356"/>
      <c r="G66" s="183"/>
      <c r="H66" s="230"/>
      <c r="I66" s="356"/>
      <c r="J66" s="336"/>
      <c r="K66" s="230"/>
      <c r="L66" s="183"/>
      <c r="M66" s="183"/>
      <c r="N66" s="183"/>
      <c r="O66" s="183"/>
      <c r="P66" s="231"/>
    </row>
    <row r="67" spans="1:16" s="232" customFormat="1" ht="75" customHeight="1">
      <c r="A67" s="357">
        <v>49</v>
      </c>
      <c r="B67" s="379" t="s">
        <v>1930</v>
      </c>
      <c r="C67" s="371" t="s">
        <v>1933</v>
      </c>
      <c r="D67" s="355" t="s">
        <v>1800</v>
      </c>
      <c r="E67" s="359">
        <v>4</v>
      </c>
      <c r="F67" s="356"/>
      <c r="G67" s="183"/>
      <c r="H67" s="230"/>
      <c r="I67" s="356"/>
      <c r="J67" s="336"/>
      <c r="K67" s="230"/>
      <c r="L67" s="183"/>
      <c r="M67" s="183"/>
      <c r="N67" s="183"/>
      <c r="O67" s="183"/>
      <c r="P67" s="231"/>
    </row>
    <row r="68" spans="1:16" s="232" customFormat="1" ht="75" customHeight="1">
      <c r="A68" s="357">
        <v>50</v>
      </c>
      <c r="B68" s="379" t="s">
        <v>1930</v>
      </c>
      <c r="C68" s="371" t="s">
        <v>1934</v>
      </c>
      <c r="D68" s="355" t="s">
        <v>1800</v>
      </c>
      <c r="E68" s="359">
        <v>1</v>
      </c>
      <c r="F68" s="356"/>
      <c r="G68" s="183"/>
      <c r="H68" s="230"/>
      <c r="I68" s="356"/>
      <c r="J68" s="336"/>
      <c r="K68" s="230"/>
      <c r="L68" s="183"/>
      <c r="M68" s="183"/>
      <c r="N68" s="183"/>
      <c r="O68" s="183"/>
      <c r="P68" s="231"/>
    </row>
    <row r="69" spans="1:16" s="232" customFormat="1" ht="75" customHeight="1">
      <c r="A69" s="357">
        <v>51</v>
      </c>
      <c r="B69" s="379" t="s">
        <v>1930</v>
      </c>
      <c r="C69" s="371" t="s">
        <v>1935</v>
      </c>
      <c r="D69" s="355" t="s">
        <v>1800</v>
      </c>
      <c r="E69" s="359">
        <v>1</v>
      </c>
      <c r="F69" s="356"/>
      <c r="G69" s="183"/>
      <c r="H69" s="230"/>
      <c r="I69" s="356"/>
      <c r="J69" s="336"/>
      <c r="K69" s="230"/>
      <c r="L69" s="183"/>
      <c r="M69" s="183"/>
      <c r="N69" s="183"/>
      <c r="O69" s="183"/>
      <c r="P69" s="231"/>
    </row>
    <row r="70" spans="1:16" s="232" customFormat="1" ht="75" customHeight="1">
      <c r="A70" s="578">
        <v>52</v>
      </c>
      <c r="B70" s="579" t="s">
        <v>1930</v>
      </c>
      <c r="C70" s="584" t="s">
        <v>1936</v>
      </c>
      <c r="D70" s="581" t="s">
        <v>1800</v>
      </c>
      <c r="E70" s="582">
        <v>1</v>
      </c>
      <c r="F70" s="583"/>
      <c r="G70" s="190"/>
      <c r="H70" s="238"/>
      <c r="I70" s="583"/>
      <c r="J70" s="464"/>
      <c r="K70" s="238"/>
      <c r="L70" s="190"/>
      <c r="M70" s="190"/>
      <c r="N70" s="190"/>
      <c r="O70" s="190"/>
      <c r="P70" s="239"/>
    </row>
    <row r="71" spans="1:16" s="232" customFormat="1" ht="75" customHeight="1">
      <c r="A71" s="357">
        <v>53</v>
      </c>
      <c r="B71" s="379" t="s">
        <v>1930</v>
      </c>
      <c r="C71" s="371" t="s">
        <v>1937</v>
      </c>
      <c r="D71" s="355" t="s">
        <v>1800</v>
      </c>
      <c r="E71" s="359">
        <v>10</v>
      </c>
      <c r="F71" s="356"/>
      <c r="G71" s="183"/>
      <c r="H71" s="230"/>
      <c r="I71" s="356"/>
      <c r="J71" s="336"/>
      <c r="K71" s="230"/>
      <c r="L71" s="183"/>
      <c r="M71" s="183"/>
      <c r="N71" s="183"/>
      <c r="O71" s="183"/>
      <c r="P71" s="231"/>
    </row>
    <row r="72" spans="1:16" s="232" customFormat="1" ht="75" customHeight="1">
      <c r="A72" s="357">
        <v>54</v>
      </c>
      <c r="B72" s="379" t="s">
        <v>1930</v>
      </c>
      <c r="C72" s="371" t="s">
        <v>1938</v>
      </c>
      <c r="D72" s="355" t="s">
        <v>1800</v>
      </c>
      <c r="E72" s="359">
        <v>10</v>
      </c>
      <c r="F72" s="356"/>
      <c r="G72" s="183"/>
      <c r="H72" s="230"/>
      <c r="I72" s="356"/>
      <c r="J72" s="336"/>
      <c r="K72" s="230"/>
      <c r="L72" s="183"/>
      <c r="M72" s="183"/>
      <c r="N72" s="183"/>
      <c r="O72" s="183"/>
      <c r="P72" s="231"/>
    </row>
    <row r="73" spans="1:16" s="232" customFormat="1" ht="75" customHeight="1">
      <c r="A73" s="357">
        <v>55</v>
      </c>
      <c r="B73" s="379" t="s">
        <v>1930</v>
      </c>
      <c r="C73" s="371" t="s">
        <v>1939</v>
      </c>
      <c r="D73" s="355" t="s">
        <v>1800</v>
      </c>
      <c r="E73" s="359">
        <v>14</v>
      </c>
      <c r="F73" s="356"/>
      <c r="G73" s="183"/>
      <c r="H73" s="230"/>
      <c r="I73" s="356"/>
      <c r="J73" s="336"/>
      <c r="K73" s="230"/>
      <c r="L73" s="183"/>
      <c r="M73" s="183"/>
      <c r="N73" s="183"/>
      <c r="O73" s="183"/>
      <c r="P73" s="231"/>
    </row>
    <row r="74" spans="1:16" s="232" customFormat="1" ht="75" customHeight="1">
      <c r="A74" s="357">
        <v>56</v>
      </c>
      <c r="B74" s="379" t="s">
        <v>1930</v>
      </c>
      <c r="C74" s="371" t="s">
        <v>1940</v>
      </c>
      <c r="D74" s="355" t="s">
        <v>1800</v>
      </c>
      <c r="E74" s="359">
        <v>11</v>
      </c>
      <c r="F74" s="356"/>
      <c r="G74" s="183"/>
      <c r="H74" s="230"/>
      <c r="I74" s="356"/>
      <c r="J74" s="336"/>
      <c r="K74" s="230"/>
      <c r="L74" s="183"/>
      <c r="M74" s="183"/>
      <c r="N74" s="183"/>
      <c r="O74" s="183"/>
      <c r="P74" s="231"/>
    </row>
    <row r="75" spans="1:16" s="232" customFormat="1" ht="75" customHeight="1">
      <c r="A75" s="357">
        <v>57</v>
      </c>
      <c r="B75" s="379" t="s">
        <v>1930</v>
      </c>
      <c r="C75" s="371" t="s">
        <v>1941</v>
      </c>
      <c r="D75" s="355" t="s">
        <v>1800</v>
      </c>
      <c r="E75" s="359">
        <v>2</v>
      </c>
      <c r="F75" s="356"/>
      <c r="G75" s="183"/>
      <c r="H75" s="230"/>
      <c r="I75" s="356"/>
      <c r="J75" s="336"/>
      <c r="K75" s="230"/>
      <c r="L75" s="183"/>
      <c r="M75" s="183"/>
      <c r="N75" s="183"/>
      <c r="O75" s="183"/>
      <c r="P75" s="231"/>
    </row>
    <row r="76" spans="1:16" s="232" customFormat="1" ht="75" customHeight="1">
      <c r="A76" s="578">
        <v>58</v>
      </c>
      <c r="B76" s="579" t="s">
        <v>1930</v>
      </c>
      <c r="C76" s="584" t="s">
        <v>1942</v>
      </c>
      <c r="D76" s="581" t="s">
        <v>1800</v>
      </c>
      <c r="E76" s="582">
        <v>13</v>
      </c>
      <c r="F76" s="583"/>
      <c r="G76" s="190"/>
      <c r="H76" s="238"/>
      <c r="I76" s="583"/>
      <c r="J76" s="464"/>
      <c r="K76" s="238"/>
      <c r="L76" s="190"/>
      <c r="M76" s="190"/>
      <c r="N76" s="190"/>
      <c r="O76" s="190"/>
      <c r="P76" s="239"/>
    </row>
    <row r="77" spans="1:16" s="232" customFormat="1" ht="75" customHeight="1">
      <c r="A77" s="357">
        <v>59</v>
      </c>
      <c r="B77" s="379" t="s">
        <v>1930</v>
      </c>
      <c r="C77" s="371" t="s">
        <v>1943</v>
      </c>
      <c r="D77" s="355" t="s">
        <v>1800</v>
      </c>
      <c r="E77" s="359">
        <v>25</v>
      </c>
      <c r="F77" s="356"/>
      <c r="G77" s="183"/>
      <c r="H77" s="230"/>
      <c r="I77" s="356"/>
      <c r="J77" s="336"/>
      <c r="K77" s="230"/>
      <c r="L77" s="183"/>
      <c r="M77" s="183"/>
      <c r="N77" s="183"/>
      <c r="O77" s="183"/>
      <c r="P77" s="231"/>
    </row>
    <row r="78" spans="1:16" s="232" customFormat="1" ht="75" customHeight="1">
      <c r="A78" s="357">
        <v>60</v>
      </c>
      <c r="B78" s="379" t="s">
        <v>1930</v>
      </c>
      <c r="C78" s="371" t="s">
        <v>1944</v>
      </c>
      <c r="D78" s="355" t="s">
        <v>1800</v>
      </c>
      <c r="E78" s="359">
        <v>13</v>
      </c>
      <c r="F78" s="356"/>
      <c r="G78" s="183"/>
      <c r="H78" s="230"/>
      <c r="I78" s="356"/>
      <c r="J78" s="336"/>
      <c r="K78" s="230"/>
      <c r="L78" s="183"/>
      <c r="M78" s="183"/>
      <c r="N78" s="183"/>
      <c r="O78" s="183"/>
      <c r="P78" s="231"/>
    </row>
    <row r="79" spans="1:16" s="232" customFormat="1" ht="75" customHeight="1">
      <c r="A79" s="357">
        <v>61</v>
      </c>
      <c r="B79" s="379" t="s">
        <v>1930</v>
      </c>
      <c r="C79" s="371" t="s">
        <v>1945</v>
      </c>
      <c r="D79" s="355" t="s">
        <v>1800</v>
      </c>
      <c r="E79" s="359">
        <v>1</v>
      </c>
      <c r="F79" s="356"/>
      <c r="G79" s="183"/>
      <c r="H79" s="230"/>
      <c r="I79" s="356"/>
      <c r="J79" s="336"/>
      <c r="K79" s="230"/>
      <c r="L79" s="183"/>
      <c r="M79" s="183"/>
      <c r="N79" s="183"/>
      <c r="O79" s="183"/>
      <c r="P79" s="231"/>
    </row>
    <row r="80" spans="1:16" s="232" customFormat="1" ht="75" customHeight="1">
      <c r="A80" s="357">
        <v>62</v>
      </c>
      <c r="B80" s="379" t="s">
        <v>1930</v>
      </c>
      <c r="C80" s="371" t="s">
        <v>1946</v>
      </c>
      <c r="D80" s="355" t="s">
        <v>1800</v>
      </c>
      <c r="E80" s="359">
        <v>1</v>
      </c>
      <c r="F80" s="356"/>
      <c r="G80" s="183"/>
      <c r="H80" s="230"/>
      <c r="I80" s="356"/>
      <c r="J80" s="336"/>
      <c r="K80" s="230"/>
      <c r="L80" s="183"/>
      <c r="M80" s="183"/>
      <c r="N80" s="183"/>
      <c r="O80" s="183"/>
      <c r="P80" s="231"/>
    </row>
    <row r="81" spans="1:16" s="232" customFormat="1" ht="75" customHeight="1">
      <c r="A81" s="357">
        <v>63</v>
      </c>
      <c r="B81" s="379" t="s">
        <v>1930</v>
      </c>
      <c r="C81" s="371" t="s">
        <v>1947</v>
      </c>
      <c r="D81" s="355" t="s">
        <v>1800</v>
      </c>
      <c r="E81" s="359">
        <v>2</v>
      </c>
      <c r="F81" s="356"/>
      <c r="G81" s="183"/>
      <c r="H81" s="230"/>
      <c r="I81" s="356"/>
      <c r="J81" s="336"/>
      <c r="K81" s="230"/>
      <c r="L81" s="183"/>
      <c r="M81" s="183"/>
      <c r="N81" s="183"/>
      <c r="O81" s="183"/>
      <c r="P81" s="231"/>
    </row>
    <row r="82" spans="1:16" s="232" customFormat="1" ht="75" customHeight="1">
      <c r="A82" s="578">
        <v>64</v>
      </c>
      <c r="B82" s="579" t="s">
        <v>1930</v>
      </c>
      <c r="C82" s="584" t="s">
        <v>1948</v>
      </c>
      <c r="D82" s="581" t="s">
        <v>1800</v>
      </c>
      <c r="E82" s="582">
        <v>1</v>
      </c>
      <c r="F82" s="583"/>
      <c r="G82" s="190"/>
      <c r="H82" s="238"/>
      <c r="I82" s="583"/>
      <c r="J82" s="464"/>
      <c r="K82" s="238"/>
      <c r="L82" s="190"/>
      <c r="M82" s="190"/>
      <c r="N82" s="190"/>
      <c r="O82" s="190"/>
      <c r="P82" s="239"/>
    </row>
    <row r="83" spans="1:16" s="232" customFormat="1" ht="75" customHeight="1">
      <c r="A83" s="357">
        <v>65</v>
      </c>
      <c r="B83" s="379" t="s">
        <v>1930</v>
      </c>
      <c r="C83" s="371" t="s">
        <v>1949</v>
      </c>
      <c r="D83" s="355" t="s">
        <v>1800</v>
      </c>
      <c r="E83" s="359">
        <v>1</v>
      </c>
      <c r="F83" s="356"/>
      <c r="G83" s="183"/>
      <c r="H83" s="230"/>
      <c r="I83" s="356"/>
      <c r="J83" s="336"/>
      <c r="K83" s="230"/>
      <c r="L83" s="183"/>
      <c r="M83" s="183"/>
      <c r="N83" s="183"/>
      <c r="O83" s="183"/>
      <c r="P83" s="231"/>
    </row>
    <row r="84" spans="1:16" s="232" customFormat="1" ht="75" customHeight="1">
      <c r="A84" s="357">
        <v>66</v>
      </c>
      <c r="B84" s="379" t="s">
        <v>1930</v>
      </c>
      <c r="C84" s="371" t="s">
        <v>1950</v>
      </c>
      <c r="D84" s="355" t="s">
        <v>1800</v>
      </c>
      <c r="E84" s="359">
        <v>1</v>
      </c>
      <c r="F84" s="356"/>
      <c r="G84" s="183"/>
      <c r="H84" s="230"/>
      <c r="I84" s="356"/>
      <c r="J84" s="336"/>
      <c r="K84" s="230"/>
      <c r="L84" s="183"/>
      <c r="M84" s="183"/>
      <c r="N84" s="183"/>
      <c r="O84" s="183"/>
      <c r="P84" s="231"/>
    </row>
    <row r="85" spans="1:16" s="232" customFormat="1" ht="75" customHeight="1">
      <c r="A85" s="357">
        <v>67</v>
      </c>
      <c r="B85" s="379" t="s">
        <v>1930</v>
      </c>
      <c r="C85" s="371" t="s">
        <v>1951</v>
      </c>
      <c r="D85" s="355" t="s">
        <v>1800</v>
      </c>
      <c r="E85" s="359">
        <v>1</v>
      </c>
      <c r="F85" s="356"/>
      <c r="G85" s="183"/>
      <c r="H85" s="230"/>
      <c r="I85" s="356"/>
      <c r="J85" s="336"/>
      <c r="K85" s="230"/>
      <c r="L85" s="183"/>
      <c r="M85" s="183"/>
      <c r="N85" s="183"/>
      <c r="O85" s="183"/>
      <c r="P85" s="231"/>
    </row>
    <row r="86" spans="1:16" s="232" customFormat="1" ht="18" customHeight="1">
      <c r="A86" s="357">
        <v>68</v>
      </c>
      <c r="B86" s="379" t="s">
        <v>1952</v>
      </c>
      <c r="C86" s="371" t="s">
        <v>1953</v>
      </c>
      <c r="D86" s="355" t="s">
        <v>1782</v>
      </c>
      <c r="E86" s="359">
        <v>119</v>
      </c>
      <c r="F86" s="356"/>
      <c r="G86" s="183"/>
      <c r="H86" s="230"/>
      <c r="I86" s="356"/>
      <c r="J86" s="336"/>
      <c r="K86" s="230"/>
      <c r="L86" s="183"/>
      <c r="M86" s="183"/>
      <c r="N86" s="183"/>
      <c r="O86" s="183"/>
      <c r="P86" s="231"/>
    </row>
    <row r="87" spans="1:16" s="232" customFormat="1" ht="18" customHeight="1">
      <c r="A87" s="357">
        <v>69</v>
      </c>
      <c r="B87" s="379" t="s">
        <v>1954</v>
      </c>
      <c r="C87" s="371" t="s">
        <v>1955</v>
      </c>
      <c r="D87" s="355" t="s">
        <v>1800</v>
      </c>
      <c r="E87" s="359">
        <v>4</v>
      </c>
      <c r="F87" s="356"/>
      <c r="G87" s="183"/>
      <c r="H87" s="230"/>
      <c r="I87" s="356"/>
      <c r="J87" s="336"/>
      <c r="K87" s="230"/>
      <c r="L87" s="183"/>
      <c r="M87" s="183"/>
      <c r="N87" s="183"/>
      <c r="O87" s="183"/>
      <c r="P87" s="231"/>
    </row>
    <row r="88" spans="1:16" s="232" customFormat="1" ht="18" customHeight="1">
      <c r="A88" s="357">
        <v>70</v>
      </c>
      <c r="B88" s="379" t="s">
        <v>1956</v>
      </c>
      <c r="C88" s="370" t="s">
        <v>1957</v>
      </c>
      <c r="D88" s="355" t="s">
        <v>1782</v>
      </c>
      <c r="E88" s="359">
        <v>1</v>
      </c>
      <c r="F88" s="356"/>
      <c r="G88" s="183"/>
      <c r="H88" s="230"/>
      <c r="I88" s="356"/>
      <c r="J88" s="336"/>
      <c r="K88" s="230"/>
      <c r="L88" s="183"/>
      <c r="M88" s="183"/>
      <c r="N88" s="183"/>
      <c r="O88" s="183"/>
      <c r="P88" s="231"/>
    </row>
    <row r="89" spans="1:16" s="232" customFormat="1" ht="18" customHeight="1">
      <c r="A89" s="357">
        <v>71</v>
      </c>
      <c r="B89" s="379" t="s">
        <v>1956</v>
      </c>
      <c r="C89" s="370" t="s">
        <v>1958</v>
      </c>
      <c r="D89" s="355" t="s">
        <v>1782</v>
      </c>
      <c r="E89" s="359">
        <v>2</v>
      </c>
      <c r="F89" s="356"/>
      <c r="G89" s="183"/>
      <c r="H89" s="230"/>
      <c r="I89" s="356"/>
      <c r="J89" s="336"/>
      <c r="K89" s="230"/>
      <c r="L89" s="183"/>
      <c r="M89" s="183"/>
      <c r="N89" s="183"/>
      <c r="O89" s="183"/>
      <c r="P89" s="231"/>
    </row>
    <row r="90" spans="1:16" s="232" customFormat="1" ht="18" customHeight="1">
      <c r="A90" s="357">
        <v>72</v>
      </c>
      <c r="B90" s="379" t="s">
        <v>1956</v>
      </c>
      <c r="C90" s="370" t="s">
        <v>1959</v>
      </c>
      <c r="D90" s="355" t="s">
        <v>1782</v>
      </c>
      <c r="E90" s="359">
        <v>2</v>
      </c>
      <c r="F90" s="356"/>
      <c r="G90" s="183"/>
      <c r="H90" s="230"/>
      <c r="I90" s="356"/>
      <c r="J90" s="336"/>
      <c r="K90" s="230"/>
      <c r="L90" s="183"/>
      <c r="M90" s="183"/>
      <c r="N90" s="183"/>
      <c r="O90" s="183"/>
      <c r="P90" s="231"/>
    </row>
    <row r="91" spans="1:16" s="232" customFormat="1" ht="18" customHeight="1">
      <c r="A91" s="357">
        <v>73</v>
      </c>
      <c r="B91" s="379" t="s">
        <v>1960</v>
      </c>
      <c r="C91" s="370" t="s">
        <v>1961</v>
      </c>
      <c r="D91" s="355" t="s">
        <v>1782</v>
      </c>
      <c r="E91" s="359">
        <v>123</v>
      </c>
      <c r="F91" s="356"/>
      <c r="G91" s="183"/>
      <c r="H91" s="230"/>
      <c r="I91" s="356"/>
      <c r="J91" s="336"/>
      <c r="K91" s="230"/>
      <c r="L91" s="183"/>
      <c r="M91" s="183"/>
      <c r="N91" s="183"/>
      <c r="O91" s="183"/>
      <c r="P91" s="231"/>
    </row>
    <row r="92" spans="1:16" s="232" customFormat="1" ht="18" customHeight="1">
      <c r="A92" s="357">
        <v>74</v>
      </c>
      <c r="B92" s="379" t="s">
        <v>1962</v>
      </c>
      <c r="C92" s="370" t="s">
        <v>1963</v>
      </c>
      <c r="D92" s="355" t="s">
        <v>1782</v>
      </c>
      <c r="E92" s="359">
        <v>2</v>
      </c>
      <c r="F92" s="356"/>
      <c r="G92" s="183"/>
      <c r="H92" s="230"/>
      <c r="I92" s="356"/>
      <c r="J92" s="336"/>
      <c r="K92" s="230"/>
      <c r="L92" s="183"/>
      <c r="M92" s="183"/>
      <c r="N92" s="183"/>
      <c r="O92" s="183"/>
      <c r="P92" s="231"/>
    </row>
    <row r="93" spans="1:16" s="232" customFormat="1" ht="18" customHeight="1">
      <c r="A93" s="357">
        <v>75</v>
      </c>
      <c r="B93" s="379" t="s">
        <v>1962</v>
      </c>
      <c r="C93" s="370" t="s">
        <v>1964</v>
      </c>
      <c r="D93" s="355" t="s">
        <v>1782</v>
      </c>
      <c r="E93" s="359">
        <v>4</v>
      </c>
      <c r="F93" s="356"/>
      <c r="G93" s="183"/>
      <c r="H93" s="230"/>
      <c r="I93" s="356"/>
      <c r="J93" s="336"/>
      <c r="K93" s="230"/>
      <c r="L93" s="183"/>
      <c r="M93" s="183"/>
      <c r="N93" s="183"/>
      <c r="O93" s="183"/>
      <c r="P93" s="231"/>
    </row>
    <row r="94" spans="1:16" s="232" customFormat="1" ht="18" customHeight="1">
      <c r="A94" s="357">
        <v>76</v>
      </c>
      <c r="B94" s="379" t="s">
        <v>1962</v>
      </c>
      <c r="C94" s="370" t="s">
        <v>1965</v>
      </c>
      <c r="D94" s="355" t="s">
        <v>1782</v>
      </c>
      <c r="E94" s="359">
        <v>2</v>
      </c>
      <c r="F94" s="356"/>
      <c r="G94" s="183"/>
      <c r="H94" s="230"/>
      <c r="I94" s="356"/>
      <c r="J94" s="336"/>
      <c r="K94" s="230"/>
      <c r="L94" s="183"/>
      <c r="M94" s="183"/>
      <c r="N94" s="183"/>
      <c r="O94" s="183"/>
      <c r="P94" s="231"/>
    </row>
    <row r="95" spans="1:16" s="232" customFormat="1" ht="18" customHeight="1">
      <c r="A95" s="357">
        <v>77</v>
      </c>
      <c r="B95" s="379" t="s">
        <v>1966</v>
      </c>
      <c r="C95" s="370" t="s">
        <v>1967</v>
      </c>
      <c r="D95" s="355" t="s">
        <v>1782</v>
      </c>
      <c r="E95" s="359">
        <v>2</v>
      </c>
      <c r="F95" s="356"/>
      <c r="G95" s="183"/>
      <c r="H95" s="230"/>
      <c r="I95" s="356"/>
      <c r="J95" s="336"/>
      <c r="K95" s="230"/>
      <c r="L95" s="183"/>
      <c r="M95" s="183"/>
      <c r="N95" s="183"/>
      <c r="O95" s="183"/>
      <c r="P95" s="231"/>
    </row>
    <row r="96" spans="1:16" s="232" customFormat="1" ht="18" customHeight="1">
      <c r="A96" s="357">
        <v>78</v>
      </c>
      <c r="B96" s="379" t="s">
        <v>1968</v>
      </c>
      <c r="C96" s="371" t="s">
        <v>1969</v>
      </c>
      <c r="D96" s="360" t="s">
        <v>1800</v>
      </c>
      <c r="E96" s="361">
        <v>1</v>
      </c>
      <c r="F96" s="356"/>
      <c r="G96" s="183"/>
      <c r="H96" s="230"/>
      <c r="I96" s="356"/>
      <c r="J96" s="336"/>
      <c r="K96" s="230"/>
      <c r="L96" s="183"/>
      <c r="M96" s="183"/>
      <c r="N96" s="183"/>
      <c r="O96" s="183"/>
      <c r="P96" s="231"/>
    </row>
    <row r="97" spans="1:16" s="232" customFormat="1" ht="18" customHeight="1">
      <c r="A97" s="578">
        <v>79</v>
      </c>
      <c r="B97" s="579" t="s">
        <v>1807</v>
      </c>
      <c r="C97" s="584" t="s">
        <v>1970</v>
      </c>
      <c r="D97" s="585" t="s">
        <v>1800</v>
      </c>
      <c r="E97" s="586">
        <v>1</v>
      </c>
      <c r="F97" s="583"/>
      <c r="G97" s="190"/>
      <c r="H97" s="238"/>
      <c r="I97" s="583"/>
      <c r="J97" s="464"/>
      <c r="K97" s="238"/>
      <c r="L97" s="190"/>
      <c r="M97" s="190"/>
      <c r="N97" s="190"/>
      <c r="O97" s="190"/>
      <c r="P97" s="239"/>
    </row>
    <row r="98" spans="1:16" s="232" customFormat="1" ht="30" customHeight="1">
      <c r="A98" s="357">
        <v>80</v>
      </c>
      <c r="B98" s="379" t="s">
        <v>1971</v>
      </c>
      <c r="C98" s="371" t="s">
        <v>1972</v>
      </c>
      <c r="D98" s="362" t="s">
        <v>1973</v>
      </c>
      <c r="E98" s="361">
        <v>25</v>
      </c>
      <c r="F98" s="356"/>
      <c r="G98" s="183"/>
      <c r="H98" s="230"/>
      <c r="I98" s="356"/>
      <c r="J98" s="336"/>
      <c r="K98" s="230"/>
      <c r="L98" s="183"/>
      <c r="M98" s="183"/>
      <c r="N98" s="183"/>
      <c r="O98" s="183"/>
      <c r="P98" s="231"/>
    </row>
    <row r="99" spans="1:16" s="232" customFormat="1" ht="30" customHeight="1">
      <c r="A99" s="357">
        <v>81</v>
      </c>
      <c r="B99" s="379" t="s">
        <v>1807</v>
      </c>
      <c r="C99" s="371" t="s">
        <v>1974</v>
      </c>
      <c r="D99" s="362" t="s">
        <v>1800</v>
      </c>
      <c r="E99" s="361">
        <v>1</v>
      </c>
      <c r="F99" s="356"/>
      <c r="G99" s="183"/>
      <c r="H99" s="230"/>
      <c r="I99" s="356"/>
      <c r="J99" s="336"/>
      <c r="K99" s="230"/>
      <c r="L99" s="183"/>
      <c r="M99" s="183"/>
      <c r="N99" s="183"/>
      <c r="O99" s="183"/>
      <c r="P99" s="231"/>
    </row>
    <row r="100" spans="1:16" s="232" customFormat="1" ht="18" customHeight="1">
      <c r="A100" s="357">
        <v>82</v>
      </c>
      <c r="B100" s="379" t="s">
        <v>1975</v>
      </c>
      <c r="C100" s="371" t="s">
        <v>1976</v>
      </c>
      <c r="D100" s="362" t="s">
        <v>1800</v>
      </c>
      <c r="E100" s="361">
        <v>1</v>
      </c>
      <c r="F100" s="356"/>
      <c r="G100" s="183"/>
      <c r="H100" s="230"/>
      <c r="I100" s="356"/>
      <c r="J100" s="336"/>
      <c r="K100" s="230"/>
      <c r="L100" s="183"/>
      <c r="M100" s="183"/>
      <c r="N100" s="183"/>
      <c r="O100" s="183"/>
      <c r="P100" s="231"/>
    </row>
    <row r="101" spans="1:16" s="232" customFormat="1" ht="18" customHeight="1">
      <c r="A101" s="357">
        <v>83</v>
      </c>
      <c r="B101" s="379" t="s">
        <v>1807</v>
      </c>
      <c r="C101" s="371" t="s">
        <v>1977</v>
      </c>
      <c r="D101" s="362" t="s">
        <v>1800</v>
      </c>
      <c r="E101" s="361">
        <v>1</v>
      </c>
      <c r="F101" s="356"/>
      <c r="G101" s="183"/>
      <c r="H101" s="230"/>
      <c r="I101" s="356"/>
      <c r="J101" s="336"/>
      <c r="K101" s="230"/>
      <c r="L101" s="183"/>
      <c r="M101" s="183"/>
      <c r="N101" s="183"/>
      <c r="O101" s="183"/>
      <c r="P101" s="231"/>
    </row>
    <row r="102" spans="1:16" s="232" customFormat="1" ht="18" customHeight="1">
      <c r="A102" s="357">
        <v>84</v>
      </c>
      <c r="B102" s="379" t="s">
        <v>1807</v>
      </c>
      <c r="C102" s="371" t="s">
        <v>2009</v>
      </c>
      <c r="D102" s="363" t="s">
        <v>1800</v>
      </c>
      <c r="E102" s="364">
        <v>1</v>
      </c>
      <c r="F102" s="356"/>
      <c r="G102" s="183"/>
      <c r="H102" s="230"/>
      <c r="I102" s="356"/>
      <c r="J102" s="336"/>
      <c r="K102" s="230"/>
      <c r="L102" s="183"/>
      <c r="M102" s="183"/>
      <c r="N102" s="183"/>
      <c r="O102" s="183"/>
      <c r="P102" s="231"/>
    </row>
    <row r="103" spans="1:16" s="232" customFormat="1" ht="18" customHeight="1">
      <c r="A103" s="357">
        <v>85</v>
      </c>
      <c r="B103" s="369" t="s">
        <v>1809</v>
      </c>
      <c r="C103" s="372" t="s">
        <v>1810</v>
      </c>
      <c r="D103" s="366" t="s">
        <v>2249</v>
      </c>
      <c r="E103" s="354">
        <v>13.74</v>
      </c>
      <c r="F103" s="367"/>
      <c r="G103" s="183"/>
      <c r="H103" s="230"/>
      <c r="I103" s="356"/>
      <c r="J103" s="336"/>
      <c r="K103" s="230"/>
      <c r="L103" s="183"/>
      <c r="M103" s="183"/>
      <c r="N103" s="183"/>
      <c r="O103" s="183"/>
      <c r="P103" s="231"/>
    </row>
    <row r="104" spans="1:16" s="232" customFormat="1" ht="18" customHeight="1">
      <c r="A104" s="357"/>
      <c r="B104" s="379"/>
      <c r="C104" s="371"/>
      <c r="D104" s="363"/>
      <c r="E104" s="364"/>
      <c r="F104" s="356"/>
      <c r="G104" s="183"/>
      <c r="H104" s="230"/>
      <c r="I104" s="356"/>
      <c r="J104" s="336"/>
      <c r="K104" s="230"/>
      <c r="L104" s="183"/>
      <c r="M104" s="183"/>
      <c r="N104" s="183"/>
      <c r="O104" s="183"/>
      <c r="P104" s="231"/>
    </row>
    <row r="105" spans="1:16" s="232" customFormat="1" ht="29.25" customHeight="1">
      <c r="A105" s="357"/>
      <c r="B105" s="379"/>
      <c r="C105" s="373" t="s">
        <v>1978</v>
      </c>
      <c r="D105" s="375"/>
      <c r="E105" s="376"/>
      <c r="F105" s="377"/>
      <c r="G105" s="183"/>
      <c r="H105" s="377"/>
      <c r="I105" s="377"/>
      <c r="J105" s="336"/>
      <c r="K105" s="230"/>
      <c r="L105" s="183"/>
      <c r="M105" s="183"/>
      <c r="N105" s="183"/>
      <c r="O105" s="183"/>
      <c r="P105" s="231"/>
    </row>
    <row r="106" spans="1:16" s="232" customFormat="1" ht="33" customHeight="1">
      <c r="A106" s="357">
        <v>86</v>
      </c>
      <c r="B106" s="379" t="s">
        <v>1979</v>
      </c>
      <c r="C106" s="343" t="s">
        <v>1980</v>
      </c>
      <c r="D106" s="362" t="s">
        <v>144</v>
      </c>
      <c r="E106" s="339">
        <v>52</v>
      </c>
      <c r="F106" s="230"/>
      <c r="G106" s="183"/>
      <c r="H106" s="183"/>
      <c r="I106" s="183"/>
      <c r="J106" s="336"/>
      <c r="K106" s="230"/>
      <c r="L106" s="183"/>
      <c r="M106" s="183"/>
      <c r="N106" s="183"/>
      <c r="O106" s="183"/>
      <c r="P106" s="231"/>
    </row>
    <row r="107" spans="1:16" s="232" customFormat="1" ht="33" customHeight="1">
      <c r="A107" s="357">
        <v>87</v>
      </c>
      <c r="B107" s="379" t="s">
        <v>1981</v>
      </c>
      <c r="C107" s="343" t="s">
        <v>1982</v>
      </c>
      <c r="D107" s="362" t="s">
        <v>1782</v>
      </c>
      <c r="E107" s="361">
        <v>18</v>
      </c>
      <c r="F107" s="230"/>
      <c r="G107" s="183"/>
      <c r="H107" s="183"/>
      <c r="I107" s="356"/>
      <c r="J107" s="336"/>
      <c r="K107" s="230"/>
      <c r="L107" s="183"/>
      <c r="M107" s="183"/>
      <c r="N107" s="183"/>
      <c r="O107" s="183"/>
      <c r="P107" s="231"/>
    </row>
    <row r="108" spans="1:16" s="232" customFormat="1" ht="18" customHeight="1">
      <c r="A108" s="357">
        <v>88</v>
      </c>
      <c r="B108" s="379" t="s">
        <v>1983</v>
      </c>
      <c r="C108" s="343" t="s">
        <v>1984</v>
      </c>
      <c r="D108" s="362" t="s">
        <v>1782</v>
      </c>
      <c r="E108" s="361">
        <v>1</v>
      </c>
      <c r="F108" s="356"/>
      <c r="G108" s="183"/>
      <c r="H108" s="230"/>
      <c r="I108" s="356"/>
      <c r="J108" s="336"/>
      <c r="K108" s="230"/>
      <c r="L108" s="183"/>
      <c r="M108" s="183"/>
      <c r="N108" s="183"/>
      <c r="O108" s="183"/>
      <c r="P108" s="231"/>
    </row>
    <row r="109" spans="1:16" s="232" customFormat="1" ht="18" customHeight="1">
      <c r="A109" s="357">
        <v>89</v>
      </c>
      <c r="B109" s="379" t="s">
        <v>1962</v>
      </c>
      <c r="C109" s="343" t="s">
        <v>1985</v>
      </c>
      <c r="D109" s="362" t="s">
        <v>1782</v>
      </c>
      <c r="E109" s="361">
        <v>4</v>
      </c>
      <c r="F109" s="356"/>
      <c r="G109" s="183"/>
      <c r="H109" s="230"/>
      <c r="I109" s="356"/>
      <c r="J109" s="336"/>
      <c r="K109" s="230"/>
      <c r="L109" s="183"/>
      <c r="M109" s="183"/>
      <c r="N109" s="183"/>
      <c r="O109" s="183"/>
      <c r="P109" s="231"/>
    </row>
    <row r="110" spans="1:16" s="232" customFormat="1" ht="18" customHeight="1">
      <c r="A110" s="357">
        <v>90</v>
      </c>
      <c r="B110" s="379" t="s">
        <v>1962</v>
      </c>
      <c r="C110" s="343" t="s">
        <v>1986</v>
      </c>
      <c r="D110" s="362" t="s">
        <v>1782</v>
      </c>
      <c r="E110" s="361">
        <v>1</v>
      </c>
      <c r="F110" s="356"/>
      <c r="G110" s="183"/>
      <c r="H110" s="230"/>
      <c r="I110" s="356"/>
      <c r="J110" s="336"/>
      <c r="K110" s="230"/>
      <c r="L110" s="183"/>
      <c r="M110" s="183"/>
      <c r="N110" s="183"/>
      <c r="O110" s="183"/>
      <c r="P110" s="231"/>
    </row>
    <row r="111" spans="1:16" s="232" customFormat="1" ht="18" customHeight="1">
      <c r="A111" s="357">
        <v>91</v>
      </c>
      <c r="B111" s="379" t="s">
        <v>1968</v>
      </c>
      <c r="C111" s="343" t="s">
        <v>1969</v>
      </c>
      <c r="D111" s="362" t="s">
        <v>1987</v>
      </c>
      <c r="E111" s="361">
        <v>2</v>
      </c>
      <c r="F111" s="356"/>
      <c r="G111" s="183"/>
      <c r="H111" s="230"/>
      <c r="I111" s="356"/>
      <c r="J111" s="336"/>
      <c r="K111" s="230"/>
      <c r="L111" s="183"/>
      <c r="M111" s="183"/>
      <c r="N111" s="183"/>
      <c r="O111" s="183"/>
      <c r="P111" s="231"/>
    </row>
    <row r="112" spans="1:16" s="232" customFormat="1" ht="18" customHeight="1">
      <c r="A112" s="357">
        <v>92</v>
      </c>
      <c r="B112" s="379" t="s">
        <v>1962</v>
      </c>
      <c r="C112" s="343" t="s">
        <v>1988</v>
      </c>
      <c r="D112" s="362" t="s">
        <v>1782</v>
      </c>
      <c r="E112" s="361">
        <v>1</v>
      </c>
      <c r="F112" s="356"/>
      <c r="G112" s="183"/>
      <c r="H112" s="230"/>
      <c r="I112" s="356"/>
      <c r="J112" s="336"/>
      <c r="K112" s="230"/>
      <c r="L112" s="183"/>
      <c r="M112" s="183"/>
      <c r="N112" s="183"/>
      <c r="O112" s="183"/>
      <c r="P112" s="231"/>
    </row>
    <row r="113" spans="1:16" s="232" customFormat="1" ht="18" customHeight="1">
      <c r="A113" s="357">
        <v>93</v>
      </c>
      <c r="B113" s="379" t="s">
        <v>1989</v>
      </c>
      <c r="C113" s="343" t="s">
        <v>1990</v>
      </c>
      <c r="D113" s="362" t="s">
        <v>1782</v>
      </c>
      <c r="E113" s="361">
        <v>2</v>
      </c>
      <c r="F113" s="356"/>
      <c r="G113" s="183"/>
      <c r="H113" s="230"/>
      <c r="I113" s="356"/>
      <c r="J113" s="336"/>
      <c r="K113" s="230"/>
      <c r="L113" s="183"/>
      <c r="M113" s="183"/>
      <c r="N113" s="183"/>
      <c r="O113" s="183"/>
      <c r="P113" s="231"/>
    </row>
    <row r="114" spans="1:16" s="232" customFormat="1" ht="31.5" customHeight="1">
      <c r="A114" s="357">
        <v>94</v>
      </c>
      <c r="B114" s="379" t="s">
        <v>1971</v>
      </c>
      <c r="C114" s="343" t="s">
        <v>1972</v>
      </c>
      <c r="D114" s="362" t="s">
        <v>1973</v>
      </c>
      <c r="E114" s="361">
        <v>5</v>
      </c>
      <c r="F114" s="356"/>
      <c r="G114" s="183"/>
      <c r="H114" s="230"/>
      <c r="I114" s="356"/>
      <c r="J114" s="336"/>
      <c r="K114" s="230"/>
      <c r="L114" s="183"/>
      <c r="M114" s="183"/>
      <c r="N114" s="183"/>
      <c r="O114" s="183"/>
      <c r="P114" s="231"/>
    </row>
    <row r="115" spans="1:16" s="232" customFormat="1" ht="31.5" customHeight="1">
      <c r="A115" s="357">
        <v>95</v>
      </c>
      <c r="B115" s="379" t="s">
        <v>1807</v>
      </c>
      <c r="C115" s="343" t="s">
        <v>1974</v>
      </c>
      <c r="D115" s="360" t="s">
        <v>1800</v>
      </c>
      <c r="E115" s="361">
        <v>1</v>
      </c>
      <c r="F115" s="356"/>
      <c r="G115" s="183"/>
      <c r="H115" s="230"/>
      <c r="I115" s="356"/>
      <c r="J115" s="336"/>
      <c r="K115" s="230"/>
      <c r="L115" s="183"/>
      <c r="M115" s="183"/>
      <c r="N115" s="183"/>
      <c r="O115" s="183"/>
      <c r="P115" s="231"/>
    </row>
    <row r="116" spans="1:16" s="232" customFormat="1" ht="18" customHeight="1">
      <c r="A116" s="357">
        <v>96</v>
      </c>
      <c r="B116" s="379" t="s">
        <v>1807</v>
      </c>
      <c r="C116" s="343" t="s">
        <v>1991</v>
      </c>
      <c r="D116" s="360" t="s">
        <v>1800</v>
      </c>
      <c r="E116" s="361">
        <v>1</v>
      </c>
      <c r="F116" s="356"/>
      <c r="G116" s="183"/>
      <c r="H116" s="230"/>
      <c r="I116" s="356"/>
      <c r="J116" s="336"/>
      <c r="K116" s="230"/>
      <c r="L116" s="183"/>
      <c r="M116" s="183"/>
      <c r="N116" s="183"/>
      <c r="O116" s="183"/>
      <c r="P116" s="231"/>
    </row>
    <row r="117" spans="1:16" s="232" customFormat="1" ht="18" customHeight="1">
      <c r="A117" s="578">
        <v>97</v>
      </c>
      <c r="B117" s="579" t="s">
        <v>1807</v>
      </c>
      <c r="C117" s="460" t="s">
        <v>1970</v>
      </c>
      <c r="D117" s="585" t="s">
        <v>1800</v>
      </c>
      <c r="E117" s="586">
        <v>1</v>
      </c>
      <c r="F117" s="238"/>
      <c r="G117" s="190"/>
      <c r="H117" s="238"/>
      <c r="I117" s="583"/>
      <c r="J117" s="464"/>
      <c r="K117" s="238"/>
      <c r="L117" s="190"/>
      <c r="M117" s="190"/>
      <c r="N117" s="190"/>
      <c r="O117" s="190"/>
      <c r="P117" s="239"/>
    </row>
    <row r="118" spans="1:16" s="232" customFormat="1" ht="18" customHeight="1">
      <c r="A118" s="357">
        <v>98</v>
      </c>
      <c r="B118" s="379" t="s">
        <v>1807</v>
      </c>
      <c r="C118" s="343" t="s">
        <v>1992</v>
      </c>
      <c r="D118" s="360" t="s">
        <v>1800</v>
      </c>
      <c r="E118" s="361">
        <v>1</v>
      </c>
      <c r="F118" s="230"/>
      <c r="G118" s="183"/>
      <c r="H118" s="183"/>
      <c r="I118" s="183"/>
      <c r="J118" s="336"/>
      <c r="K118" s="230"/>
      <c r="L118" s="183"/>
      <c r="M118" s="183"/>
      <c r="N118" s="183"/>
      <c r="O118" s="183"/>
      <c r="P118" s="231"/>
    </row>
    <row r="119" spans="1:16" s="232" customFormat="1" ht="18" customHeight="1">
      <c r="A119" s="357">
        <v>99</v>
      </c>
      <c r="B119" s="369" t="s">
        <v>1809</v>
      </c>
      <c r="C119" s="372" t="s">
        <v>1810</v>
      </c>
      <c r="D119" s="366" t="s">
        <v>2249</v>
      </c>
      <c r="E119" s="354">
        <v>0.52</v>
      </c>
      <c r="F119" s="367"/>
      <c r="G119" s="183"/>
      <c r="H119" s="230"/>
      <c r="I119" s="356"/>
      <c r="J119" s="336"/>
      <c r="K119" s="230"/>
      <c r="L119" s="183"/>
      <c r="M119" s="183"/>
      <c r="N119" s="183"/>
      <c r="O119" s="183"/>
      <c r="P119" s="231"/>
    </row>
    <row r="120" spans="1:16" s="232" customFormat="1" ht="18" customHeight="1">
      <c r="A120" s="357"/>
      <c r="B120" s="379"/>
      <c r="C120" s="371"/>
      <c r="D120" s="368"/>
      <c r="E120" s="364"/>
      <c r="F120" s="230"/>
      <c r="G120" s="183"/>
      <c r="H120" s="183"/>
      <c r="I120" s="183"/>
      <c r="J120" s="336"/>
      <c r="K120" s="230"/>
      <c r="L120" s="183"/>
      <c r="M120" s="183"/>
      <c r="N120" s="183"/>
      <c r="O120" s="183"/>
      <c r="P120" s="231"/>
    </row>
    <row r="121" spans="1:16" s="232" customFormat="1" ht="34.5" customHeight="1">
      <c r="A121" s="357"/>
      <c r="B121" s="379"/>
      <c r="C121" s="374" t="s">
        <v>1993</v>
      </c>
      <c r="D121" s="376"/>
      <c r="E121" s="364"/>
      <c r="F121" s="378"/>
      <c r="G121" s="183"/>
      <c r="H121" s="377"/>
      <c r="I121" s="377"/>
      <c r="J121" s="336"/>
      <c r="K121" s="230"/>
      <c r="L121" s="183"/>
      <c r="M121" s="183"/>
      <c r="N121" s="183"/>
      <c r="O121" s="183"/>
      <c r="P121" s="231"/>
    </row>
    <row r="122" spans="1:16" s="232" customFormat="1" ht="61.5" customHeight="1">
      <c r="A122" s="357">
        <v>100</v>
      </c>
      <c r="B122" s="379" t="s">
        <v>1994</v>
      </c>
      <c r="C122" s="371" t="s">
        <v>1995</v>
      </c>
      <c r="D122" s="358" t="s">
        <v>1800</v>
      </c>
      <c r="E122" s="361">
        <v>1</v>
      </c>
      <c r="F122" s="230"/>
      <c r="G122" s="183"/>
      <c r="H122" s="183"/>
      <c r="I122" s="356"/>
      <c r="J122" s="336"/>
      <c r="K122" s="230"/>
      <c r="L122" s="183"/>
      <c r="M122" s="183"/>
      <c r="N122" s="183"/>
      <c r="O122" s="183"/>
      <c r="P122" s="231"/>
    </row>
    <row r="123" spans="1:16" s="232" customFormat="1" ht="18" customHeight="1">
      <c r="A123" s="357">
        <v>101</v>
      </c>
      <c r="B123" s="379" t="s">
        <v>1994</v>
      </c>
      <c r="C123" s="371" t="s">
        <v>1996</v>
      </c>
      <c r="D123" s="358" t="s">
        <v>1800</v>
      </c>
      <c r="E123" s="361">
        <v>2</v>
      </c>
      <c r="F123" s="356"/>
      <c r="G123" s="183"/>
      <c r="H123" s="230"/>
      <c r="I123" s="356"/>
      <c r="J123" s="336"/>
      <c r="K123" s="230"/>
      <c r="L123" s="183"/>
      <c r="M123" s="183"/>
      <c r="N123" s="183"/>
      <c r="O123" s="183"/>
      <c r="P123" s="231"/>
    </row>
    <row r="124" spans="1:16" s="232" customFormat="1" ht="18" customHeight="1">
      <c r="A124" s="357">
        <v>102</v>
      </c>
      <c r="B124" s="379" t="s">
        <v>1994</v>
      </c>
      <c r="C124" s="371" t="s">
        <v>1997</v>
      </c>
      <c r="D124" s="358" t="s">
        <v>1800</v>
      </c>
      <c r="E124" s="361">
        <v>1</v>
      </c>
      <c r="F124" s="356"/>
      <c r="G124" s="183"/>
      <c r="H124" s="230"/>
      <c r="I124" s="356"/>
      <c r="J124" s="336"/>
      <c r="K124" s="230"/>
      <c r="L124" s="183"/>
      <c r="M124" s="183"/>
      <c r="N124" s="183"/>
      <c r="O124" s="183"/>
      <c r="P124" s="231"/>
    </row>
    <row r="125" spans="1:16" s="232" customFormat="1" ht="33.75" customHeight="1">
      <c r="A125" s="357">
        <v>103</v>
      </c>
      <c r="B125" s="379" t="s">
        <v>1994</v>
      </c>
      <c r="C125" s="371" t="s">
        <v>1998</v>
      </c>
      <c r="D125" s="358" t="s">
        <v>1800</v>
      </c>
      <c r="E125" s="361">
        <v>1</v>
      </c>
      <c r="F125" s="356"/>
      <c r="G125" s="183"/>
      <c r="H125" s="230"/>
      <c r="I125" s="356"/>
      <c r="J125" s="336"/>
      <c r="K125" s="230"/>
      <c r="L125" s="183"/>
      <c r="M125" s="183"/>
      <c r="N125" s="183"/>
      <c r="O125" s="183"/>
      <c r="P125" s="231"/>
    </row>
    <row r="126" spans="1:16" s="232" customFormat="1" ht="33.75" customHeight="1">
      <c r="A126" s="357">
        <v>104</v>
      </c>
      <c r="B126" s="379" t="s">
        <v>1994</v>
      </c>
      <c r="C126" s="371" t="s">
        <v>1999</v>
      </c>
      <c r="D126" s="358" t="s">
        <v>1800</v>
      </c>
      <c r="E126" s="361">
        <v>1</v>
      </c>
      <c r="F126" s="356"/>
      <c r="G126" s="183"/>
      <c r="H126" s="230"/>
      <c r="I126" s="356"/>
      <c r="J126" s="336"/>
      <c r="K126" s="230"/>
      <c r="L126" s="183"/>
      <c r="M126" s="183"/>
      <c r="N126" s="183"/>
      <c r="O126" s="183"/>
      <c r="P126" s="231"/>
    </row>
    <row r="127" spans="1:16" s="232" customFormat="1" ht="33.75" customHeight="1">
      <c r="A127" s="357">
        <v>105</v>
      </c>
      <c r="B127" s="379" t="s">
        <v>1994</v>
      </c>
      <c r="C127" s="371" t="s">
        <v>2000</v>
      </c>
      <c r="D127" s="358" t="s">
        <v>2001</v>
      </c>
      <c r="E127" s="361">
        <v>6</v>
      </c>
      <c r="F127" s="356"/>
      <c r="G127" s="183"/>
      <c r="H127" s="230"/>
      <c r="I127" s="356"/>
      <c r="J127" s="336"/>
      <c r="K127" s="230"/>
      <c r="L127" s="183"/>
      <c r="M127" s="183"/>
      <c r="N127" s="183"/>
      <c r="O127" s="183"/>
      <c r="P127" s="231"/>
    </row>
    <row r="128" spans="1:16" s="232" customFormat="1" ht="33.75" customHeight="1">
      <c r="A128" s="357">
        <v>106</v>
      </c>
      <c r="B128" s="379" t="s">
        <v>1994</v>
      </c>
      <c r="C128" s="371" t="s">
        <v>2002</v>
      </c>
      <c r="D128" s="358" t="s">
        <v>1800</v>
      </c>
      <c r="E128" s="361">
        <v>1</v>
      </c>
      <c r="F128" s="356"/>
      <c r="G128" s="183"/>
      <c r="H128" s="230"/>
      <c r="I128" s="356"/>
      <c r="J128" s="336"/>
      <c r="K128" s="230"/>
      <c r="L128" s="183"/>
      <c r="M128" s="183"/>
      <c r="N128" s="183"/>
      <c r="O128" s="183"/>
      <c r="P128" s="231"/>
    </row>
    <row r="129" spans="1:16" s="232" customFormat="1" ht="33.75" customHeight="1">
      <c r="A129" s="357">
        <v>107</v>
      </c>
      <c r="B129" s="379" t="s">
        <v>1994</v>
      </c>
      <c r="C129" s="371" t="s">
        <v>2003</v>
      </c>
      <c r="D129" s="358" t="s">
        <v>1800</v>
      </c>
      <c r="E129" s="361">
        <v>1</v>
      </c>
      <c r="F129" s="356"/>
      <c r="G129" s="183"/>
      <c r="H129" s="230"/>
      <c r="I129" s="356"/>
      <c r="J129" s="336"/>
      <c r="K129" s="230"/>
      <c r="L129" s="183"/>
      <c r="M129" s="183"/>
      <c r="N129" s="183"/>
      <c r="O129" s="183"/>
      <c r="P129" s="231"/>
    </row>
    <row r="130" spans="1:16" s="232" customFormat="1" ht="33.75" customHeight="1">
      <c r="A130" s="357">
        <v>108</v>
      </c>
      <c r="B130" s="379" t="s">
        <v>1994</v>
      </c>
      <c r="C130" s="371" t="s">
        <v>2004</v>
      </c>
      <c r="D130" s="358" t="s">
        <v>1782</v>
      </c>
      <c r="E130" s="361">
        <v>3</v>
      </c>
      <c r="F130" s="356"/>
      <c r="G130" s="183"/>
      <c r="H130" s="230"/>
      <c r="I130" s="356"/>
      <c r="J130" s="336"/>
      <c r="K130" s="230"/>
      <c r="L130" s="183"/>
      <c r="M130" s="183"/>
      <c r="N130" s="183"/>
      <c r="O130" s="183"/>
      <c r="P130" s="231"/>
    </row>
    <row r="131" spans="1:16" s="232" customFormat="1" ht="18" customHeight="1">
      <c r="A131" s="357">
        <v>109</v>
      </c>
      <c r="B131" s="379" t="s">
        <v>1994</v>
      </c>
      <c r="C131" s="371" t="s">
        <v>2005</v>
      </c>
      <c r="D131" s="358" t="s">
        <v>1782</v>
      </c>
      <c r="E131" s="361">
        <v>3</v>
      </c>
      <c r="F131" s="356"/>
      <c r="G131" s="183"/>
      <c r="H131" s="230"/>
      <c r="I131" s="356"/>
      <c r="J131" s="336"/>
      <c r="K131" s="230"/>
      <c r="L131" s="183"/>
      <c r="M131" s="183"/>
      <c r="N131" s="183"/>
      <c r="O131" s="183"/>
      <c r="P131" s="231"/>
    </row>
    <row r="132" spans="1:16" s="232" customFormat="1" ht="48" customHeight="1">
      <c r="A132" s="578">
        <v>110</v>
      </c>
      <c r="B132" s="579" t="s">
        <v>1994</v>
      </c>
      <c r="C132" s="584" t="s">
        <v>2006</v>
      </c>
      <c r="D132" s="587" t="s">
        <v>144</v>
      </c>
      <c r="E132" s="588">
        <v>570</v>
      </c>
      <c r="F132" s="583"/>
      <c r="G132" s="190"/>
      <c r="H132" s="238"/>
      <c r="I132" s="583"/>
      <c r="J132" s="464"/>
      <c r="K132" s="238"/>
      <c r="L132" s="190"/>
      <c r="M132" s="190"/>
      <c r="N132" s="190"/>
      <c r="O132" s="190"/>
      <c r="P132" s="239"/>
    </row>
    <row r="133" spans="1:16" s="232" customFormat="1" ht="18" customHeight="1">
      <c r="A133" s="357">
        <v>111</v>
      </c>
      <c r="B133" s="379" t="s">
        <v>1994</v>
      </c>
      <c r="C133" s="371" t="s">
        <v>2023</v>
      </c>
      <c r="D133" s="358" t="s">
        <v>1782</v>
      </c>
      <c r="E133" s="361">
        <v>12</v>
      </c>
      <c r="F133" s="356"/>
      <c r="G133" s="183"/>
      <c r="H133" s="230"/>
      <c r="I133" s="356"/>
      <c r="J133" s="336"/>
      <c r="K133" s="230"/>
      <c r="L133" s="183"/>
      <c r="M133" s="183"/>
      <c r="N133" s="183"/>
      <c r="O133" s="183"/>
      <c r="P133" s="231"/>
    </row>
    <row r="134" spans="1:16" s="232" customFormat="1" ht="34.5" customHeight="1">
      <c r="A134" s="357">
        <v>112</v>
      </c>
      <c r="B134" s="379" t="s">
        <v>1994</v>
      </c>
      <c r="C134" s="371" t="s">
        <v>2007</v>
      </c>
      <c r="D134" s="358" t="s">
        <v>1800</v>
      </c>
      <c r="E134" s="361">
        <v>5</v>
      </c>
      <c r="F134" s="356"/>
      <c r="G134" s="183"/>
      <c r="H134" s="230"/>
      <c r="I134" s="356"/>
      <c r="J134" s="183"/>
      <c r="K134" s="230"/>
      <c r="L134" s="183"/>
      <c r="M134" s="183"/>
      <c r="N134" s="183"/>
      <c r="O134" s="183"/>
      <c r="P134" s="231"/>
    </row>
    <row r="135" spans="1:16" s="232" customFormat="1" ht="34.5" customHeight="1">
      <c r="A135" s="357">
        <v>113</v>
      </c>
      <c r="B135" s="379" t="s">
        <v>1807</v>
      </c>
      <c r="C135" s="371" t="s">
        <v>2008</v>
      </c>
      <c r="D135" s="358" t="s">
        <v>1800</v>
      </c>
      <c r="E135" s="361">
        <v>4</v>
      </c>
      <c r="F135" s="356"/>
      <c r="G135" s="183"/>
      <c r="H135" s="230"/>
      <c r="I135" s="356"/>
      <c r="J135" s="183"/>
      <c r="K135" s="230"/>
      <c r="L135" s="183"/>
      <c r="M135" s="183"/>
      <c r="N135" s="183"/>
      <c r="O135" s="183"/>
      <c r="P135" s="231"/>
    </row>
    <row r="136" spans="1:16" s="232" customFormat="1" ht="18" customHeight="1" thickBot="1">
      <c r="A136" s="357">
        <v>114</v>
      </c>
      <c r="B136" s="379" t="s">
        <v>1807</v>
      </c>
      <c r="C136" s="371" t="s">
        <v>2009</v>
      </c>
      <c r="D136" s="358" t="s">
        <v>1800</v>
      </c>
      <c r="E136" s="361">
        <v>1</v>
      </c>
      <c r="F136" s="356"/>
      <c r="G136" s="183"/>
      <c r="H136" s="230"/>
      <c r="I136" s="356"/>
      <c r="J136" s="183"/>
      <c r="K136" s="230"/>
      <c r="L136" s="183"/>
      <c r="M136" s="183"/>
      <c r="N136" s="183"/>
      <c r="O136" s="183"/>
      <c r="P136" s="231"/>
    </row>
    <row r="137" spans="1:24" s="210" customFormat="1" ht="18" customHeight="1" thickBot="1">
      <c r="A137" s="240"/>
      <c r="B137" s="775" t="s">
        <v>145</v>
      </c>
      <c r="C137" s="776"/>
      <c r="D137" s="242" t="s">
        <v>142</v>
      </c>
      <c r="E137" s="243"/>
      <c r="F137" s="244"/>
      <c r="G137" s="244"/>
      <c r="H137" s="244"/>
      <c r="I137" s="244"/>
      <c r="J137" s="244"/>
      <c r="K137" s="244"/>
      <c r="L137" s="244">
        <f>SUM(L18:L136)</f>
        <v>0</v>
      </c>
      <c r="M137" s="245">
        <f>SUM(M18:M136)</f>
        <v>0</v>
      </c>
      <c r="N137" s="245">
        <f>SUM(N18:N136)</f>
        <v>0</v>
      </c>
      <c r="O137" s="244">
        <f>SUM(O18:O136)</f>
        <v>0</v>
      </c>
      <c r="P137" s="256">
        <f>SUM(P18:P136)</f>
        <v>0</v>
      </c>
      <c r="Q137" s="232"/>
      <c r="R137" s="232"/>
      <c r="S137" s="232"/>
      <c r="T137" s="232"/>
      <c r="U137" s="232"/>
      <c r="V137" s="232"/>
      <c r="W137" s="232"/>
      <c r="X137" s="232"/>
    </row>
    <row r="138" spans="1:24" s="210" customFormat="1" ht="15" customHeight="1" thickBot="1">
      <c r="A138" s="246"/>
      <c r="B138" s="247"/>
      <c r="C138" s="247" t="s">
        <v>146</v>
      </c>
      <c r="D138" s="248" t="s">
        <v>147</v>
      </c>
      <c r="E138" s="249"/>
      <c r="F138" s="247"/>
      <c r="G138" s="247"/>
      <c r="H138" s="247"/>
      <c r="I138" s="247"/>
      <c r="J138" s="247"/>
      <c r="K138" s="247"/>
      <c r="L138" s="227"/>
      <c r="M138" s="234"/>
      <c r="N138" s="234">
        <f>ROUND(N137*0.05,2)</f>
        <v>0</v>
      </c>
      <c r="O138" s="183"/>
      <c r="P138" s="257">
        <f>SUM(N138:O138)</f>
        <v>0</v>
      </c>
      <c r="Q138" s="232"/>
      <c r="R138" s="232"/>
      <c r="S138" s="232"/>
      <c r="T138" s="232"/>
      <c r="U138" s="232"/>
      <c r="V138" s="232"/>
      <c r="W138" s="232"/>
      <c r="X138" s="232"/>
    </row>
    <row r="139" spans="1:24" s="210" customFormat="1" ht="17.25" customHeight="1" thickBot="1">
      <c r="A139" s="250"/>
      <c r="B139" s="251"/>
      <c r="C139" s="241" t="s">
        <v>141</v>
      </c>
      <c r="D139" s="252" t="s">
        <v>142</v>
      </c>
      <c r="E139" s="253"/>
      <c r="F139" s="251"/>
      <c r="G139" s="251"/>
      <c r="H139" s="251"/>
      <c r="I139" s="251"/>
      <c r="J139" s="251"/>
      <c r="K139" s="251"/>
      <c r="L139" s="244">
        <f>SUM(L137)</f>
        <v>0</v>
      </c>
      <c r="M139" s="245">
        <f>SUM(M137)</f>
        <v>0</v>
      </c>
      <c r="N139" s="245">
        <f>SUM(N137:N138)</f>
        <v>0</v>
      </c>
      <c r="O139" s="245">
        <f>SUM(O137)</f>
        <v>0</v>
      </c>
      <c r="P139" s="258">
        <f>P137+P138</f>
        <v>0</v>
      </c>
      <c r="Q139" s="232"/>
      <c r="R139" s="232"/>
      <c r="S139" s="232"/>
      <c r="T139" s="232"/>
      <c r="U139" s="232"/>
      <c r="V139" s="232"/>
      <c r="W139" s="232"/>
      <c r="X139" s="232"/>
    </row>
    <row r="140" spans="1:24" s="210" customFormat="1" ht="18" customHeight="1">
      <c r="A140" s="254"/>
      <c r="B140" s="254"/>
      <c r="C140" s="254"/>
      <c r="D140" s="254"/>
      <c r="E140" s="254"/>
      <c r="F140" s="254"/>
      <c r="G140" s="254"/>
      <c r="H140" s="254"/>
      <c r="I140" s="254"/>
      <c r="J140" s="254"/>
      <c r="K140" s="254"/>
      <c r="L140" s="254"/>
      <c r="M140" s="254"/>
      <c r="N140" s="254"/>
      <c r="O140" s="254"/>
      <c r="P140" s="254"/>
      <c r="Q140" s="232"/>
      <c r="R140" s="232"/>
      <c r="S140" s="232"/>
      <c r="T140" s="232"/>
      <c r="U140" s="232"/>
      <c r="V140" s="232"/>
      <c r="W140" s="232"/>
      <c r="X140" s="232"/>
    </row>
    <row r="141" spans="1:24" s="210" customFormat="1" ht="18" customHeight="1">
      <c r="A141" s="254"/>
      <c r="B141" s="254"/>
      <c r="C141" s="254"/>
      <c r="D141" s="254"/>
      <c r="E141" s="254"/>
      <c r="F141" s="254"/>
      <c r="G141" s="254"/>
      <c r="H141" s="254"/>
      <c r="I141" s="254"/>
      <c r="J141" s="254"/>
      <c r="K141" s="254"/>
      <c r="L141" s="254"/>
      <c r="M141" s="254"/>
      <c r="N141" s="254"/>
      <c r="O141" s="254"/>
      <c r="P141" s="254"/>
      <c r="Q141" s="232"/>
      <c r="R141" s="232"/>
      <c r="S141" s="232"/>
      <c r="T141" s="232"/>
      <c r="U141" s="232"/>
      <c r="V141" s="232"/>
      <c r="W141" s="232"/>
      <c r="X141" s="232"/>
    </row>
    <row r="142" spans="1:24" s="210" customFormat="1" ht="15" customHeight="1">
      <c r="A142" s="212"/>
      <c r="B142" s="696" t="s">
        <v>2191</v>
      </c>
      <c r="C142" s="254"/>
      <c r="D142" s="254"/>
      <c r="E142" s="254"/>
      <c r="F142" s="254"/>
      <c r="G142" s="254"/>
      <c r="H142" s="254"/>
      <c r="I142" s="254"/>
      <c r="J142" s="254"/>
      <c r="K142" s="254"/>
      <c r="L142" s="254"/>
      <c r="M142" s="254"/>
      <c r="N142" s="254"/>
      <c r="O142" s="254"/>
      <c r="P142" s="254"/>
      <c r="Q142" s="232"/>
      <c r="R142" s="232"/>
      <c r="S142" s="232"/>
      <c r="T142" s="232"/>
      <c r="U142" s="232"/>
      <c r="V142" s="232"/>
      <c r="W142" s="232"/>
      <c r="X142" s="232"/>
    </row>
    <row r="143" spans="1:24" s="210" customFormat="1" ht="13.5" customHeight="1">
      <c r="A143" s="212"/>
      <c r="B143" s="255"/>
      <c r="C143" s="255"/>
      <c r="D143" s="212"/>
      <c r="E143" s="212"/>
      <c r="F143" s="212"/>
      <c r="G143" s="212"/>
      <c r="H143" s="212"/>
      <c r="I143" s="212"/>
      <c r="J143" s="212"/>
      <c r="K143" s="212"/>
      <c r="L143" s="212"/>
      <c r="M143" s="212"/>
      <c r="N143" s="212"/>
      <c r="O143" s="212"/>
      <c r="P143" s="212"/>
      <c r="Q143" s="232"/>
      <c r="R143" s="232"/>
      <c r="S143" s="232"/>
      <c r="T143" s="232"/>
      <c r="U143" s="232"/>
      <c r="V143" s="232"/>
      <c r="W143" s="232"/>
      <c r="X143" s="232"/>
    </row>
    <row r="144" spans="1:24" s="210" customFormat="1" ht="15" customHeight="1">
      <c r="A144" s="212"/>
      <c r="B144" s="255" t="s">
        <v>1517</v>
      </c>
      <c r="C144" s="255"/>
      <c r="D144" s="212"/>
      <c r="E144" s="212"/>
      <c r="F144" s="212"/>
      <c r="G144" s="212"/>
      <c r="H144" s="212"/>
      <c r="I144" s="212"/>
      <c r="J144" s="212"/>
      <c r="K144" s="212"/>
      <c r="L144" s="212"/>
      <c r="M144" s="212"/>
      <c r="N144" s="212"/>
      <c r="O144" s="212"/>
      <c r="P144" s="212"/>
      <c r="Q144" s="232"/>
      <c r="R144" s="232"/>
      <c r="S144" s="232"/>
      <c r="T144" s="232"/>
      <c r="U144" s="232"/>
      <c r="V144" s="232"/>
      <c r="W144" s="232"/>
      <c r="X144" s="232"/>
    </row>
    <row r="145" spans="1:24" s="210" customFormat="1" ht="18" customHeight="1">
      <c r="A145" s="254"/>
      <c r="B145" s="254"/>
      <c r="C145" s="254"/>
      <c r="D145" s="254"/>
      <c r="E145" s="254"/>
      <c r="F145" s="254"/>
      <c r="G145" s="254"/>
      <c r="H145" s="254"/>
      <c r="I145" s="254"/>
      <c r="J145" s="254"/>
      <c r="K145" s="254"/>
      <c r="L145" s="254"/>
      <c r="M145" s="254"/>
      <c r="N145" s="254"/>
      <c r="O145" s="254"/>
      <c r="P145" s="254"/>
      <c r="Q145" s="232"/>
      <c r="R145" s="232"/>
      <c r="S145" s="232"/>
      <c r="T145" s="232"/>
      <c r="U145" s="232"/>
      <c r="V145" s="232"/>
      <c r="W145" s="232"/>
      <c r="X145" s="232"/>
    </row>
    <row r="146" spans="1:24" s="210" customFormat="1" ht="18" customHeight="1">
      <c r="A146" s="212"/>
      <c r="B146" s="254"/>
      <c r="C146" s="254"/>
      <c r="D146" s="254"/>
      <c r="E146" s="254"/>
      <c r="F146" s="254"/>
      <c r="G146" s="254"/>
      <c r="H146" s="254"/>
      <c r="I146" s="254"/>
      <c r="J146" s="254"/>
      <c r="K146" s="254"/>
      <c r="L146" s="254"/>
      <c r="M146" s="254"/>
      <c r="N146" s="254"/>
      <c r="O146" s="254"/>
      <c r="P146" s="254"/>
      <c r="Q146" s="232"/>
      <c r="R146" s="232"/>
      <c r="S146" s="232"/>
      <c r="T146" s="232"/>
      <c r="U146" s="232"/>
      <c r="V146" s="232"/>
      <c r="W146" s="232"/>
      <c r="X146" s="232"/>
    </row>
    <row r="147" spans="1:24" s="210" customFormat="1" ht="18" customHeight="1">
      <c r="A147" s="212"/>
      <c r="B147" s="255"/>
      <c r="C147" s="255"/>
      <c r="D147" s="212"/>
      <c r="E147" s="212"/>
      <c r="F147" s="212"/>
      <c r="G147" s="212"/>
      <c r="H147" s="212"/>
      <c r="I147" s="212"/>
      <c r="J147" s="212"/>
      <c r="K147" s="212"/>
      <c r="L147" s="212"/>
      <c r="M147" s="212"/>
      <c r="N147" s="212"/>
      <c r="O147" s="212"/>
      <c r="P147" s="212"/>
      <c r="Q147" s="232"/>
      <c r="R147" s="232"/>
      <c r="S147" s="232"/>
      <c r="T147" s="232"/>
      <c r="U147" s="232"/>
      <c r="V147" s="232"/>
      <c r="W147" s="232"/>
      <c r="X147" s="232"/>
    </row>
    <row r="148" spans="1:24" s="210" customFormat="1" ht="18" customHeight="1">
      <c r="A148" s="212"/>
      <c r="B148" s="212"/>
      <c r="C148" s="212"/>
      <c r="D148" s="212"/>
      <c r="E148" s="212"/>
      <c r="F148" s="212"/>
      <c r="G148" s="212"/>
      <c r="H148" s="212"/>
      <c r="I148" s="212"/>
      <c r="J148" s="212"/>
      <c r="K148" s="212"/>
      <c r="L148" s="212"/>
      <c r="M148" s="212"/>
      <c r="N148" s="212"/>
      <c r="O148" s="212"/>
      <c r="P148" s="212"/>
      <c r="Q148" s="232"/>
      <c r="R148" s="232"/>
      <c r="S148" s="232"/>
      <c r="T148" s="232"/>
      <c r="U148" s="232"/>
      <c r="V148" s="232"/>
      <c r="W148" s="232"/>
      <c r="X148" s="232"/>
    </row>
    <row r="149" spans="1:24" s="210" customFormat="1" ht="18" customHeight="1">
      <c r="A149" s="212"/>
      <c r="B149" s="212"/>
      <c r="C149" s="212"/>
      <c r="D149" s="212"/>
      <c r="E149" s="212"/>
      <c r="F149" s="212"/>
      <c r="G149" s="212"/>
      <c r="H149" s="212"/>
      <c r="I149" s="212"/>
      <c r="J149" s="212"/>
      <c r="K149" s="212"/>
      <c r="L149" s="212"/>
      <c r="M149" s="212"/>
      <c r="N149" s="212"/>
      <c r="O149" s="212"/>
      <c r="P149" s="212"/>
      <c r="Q149" s="232"/>
      <c r="R149" s="232"/>
      <c r="S149" s="232"/>
      <c r="T149" s="232"/>
      <c r="U149" s="232"/>
      <c r="V149" s="232"/>
      <c r="W149" s="232"/>
      <c r="X149" s="232"/>
    </row>
    <row r="150" spans="1:24" s="210" customFormat="1" ht="18" customHeight="1">
      <c r="A150" s="212"/>
      <c r="B150" s="212"/>
      <c r="C150" s="212"/>
      <c r="D150" s="212"/>
      <c r="E150" s="212"/>
      <c r="F150" s="212"/>
      <c r="G150" s="212"/>
      <c r="H150" s="212"/>
      <c r="I150" s="212"/>
      <c r="J150" s="212"/>
      <c r="K150" s="212"/>
      <c r="L150" s="212"/>
      <c r="M150" s="212"/>
      <c r="N150" s="212"/>
      <c r="O150" s="212"/>
      <c r="P150" s="212"/>
      <c r="Q150" s="232"/>
      <c r="R150" s="232"/>
      <c r="S150" s="232"/>
      <c r="T150" s="232"/>
      <c r="U150" s="232"/>
      <c r="V150" s="232"/>
      <c r="W150" s="232"/>
      <c r="X150" s="232"/>
    </row>
    <row r="151" spans="17:24" s="210" customFormat="1" ht="18" customHeight="1">
      <c r="Q151" s="232"/>
      <c r="R151" s="232"/>
      <c r="S151" s="232"/>
      <c r="T151" s="232"/>
      <c r="U151" s="232"/>
      <c r="V151" s="232"/>
      <c r="W151" s="232"/>
      <c r="X151" s="232"/>
    </row>
    <row r="152" spans="17:24" s="210" customFormat="1" ht="14.25">
      <c r="Q152" s="232"/>
      <c r="R152" s="232"/>
      <c r="S152" s="232"/>
      <c r="T152" s="232"/>
      <c r="U152" s="232"/>
      <c r="V152" s="232"/>
      <c r="W152" s="232"/>
      <c r="X152" s="232"/>
    </row>
    <row r="153" spans="17:24" s="210" customFormat="1" ht="14.25">
      <c r="Q153" s="232"/>
      <c r="R153" s="232"/>
      <c r="S153" s="232"/>
      <c r="T153" s="232"/>
      <c r="U153" s="232"/>
      <c r="V153" s="232"/>
      <c r="W153" s="232"/>
      <c r="X153" s="232"/>
    </row>
    <row r="154" spans="17:24" s="210" customFormat="1" ht="14.25">
      <c r="Q154" s="232"/>
      <c r="R154" s="232"/>
      <c r="S154" s="232"/>
      <c r="T154" s="232"/>
      <c r="U154" s="232"/>
      <c r="V154" s="232"/>
      <c r="W154" s="232"/>
      <c r="X154" s="232"/>
    </row>
    <row r="155" spans="17:24" s="210" customFormat="1" ht="14.25">
      <c r="Q155" s="232"/>
      <c r="R155" s="232"/>
      <c r="S155" s="232"/>
      <c r="T155" s="232"/>
      <c r="U155" s="232"/>
      <c r="V155" s="232"/>
      <c r="W155" s="232"/>
      <c r="X155" s="232"/>
    </row>
    <row r="156" spans="17:24" s="210" customFormat="1" ht="14.25">
      <c r="Q156" s="232"/>
      <c r="R156" s="232"/>
      <c r="S156" s="232"/>
      <c r="T156" s="232"/>
      <c r="U156" s="232"/>
      <c r="V156" s="232"/>
      <c r="W156" s="232"/>
      <c r="X156" s="232"/>
    </row>
    <row r="157" spans="17:24" s="210" customFormat="1" ht="14.25">
      <c r="Q157" s="232"/>
      <c r="R157" s="232"/>
      <c r="S157" s="232"/>
      <c r="T157" s="232"/>
      <c r="U157" s="232"/>
      <c r="V157" s="232"/>
      <c r="W157" s="232"/>
      <c r="X157" s="232"/>
    </row>
    <row r="158" spans="17:24" s="210" customFormat="1" ht="14.25">
      <c r="Q158" s="232"/>
      <c r="R158" s="232"/>
      <c r="S158" s="232"/>
      <c r="T158" s="232"/>
      <c r="U158" s="232"/>
      <c r="V158" s="232"/>
      <c r="W158" s="232"/>
      <c r="X158" s="232"/>
    </row>
    <row r="159" spans="17:24" s="210" customFormat="1" ht="14.25">
      <c r="Q159" s="232"/>
      <c r="R159" s="232"/>
      <c r="S159" s="232"/>
      <c r="T159" s="232"/>
      <c r="U159" s="232"/>
      <c r="V159" s="232"/>
      <c r="W159" s="232"/>
      <c r="X159" s="232"/>
    </row>
    <row r="160" spans="17:24" s="210" customFormat="1" ht="14.25">
      <c r="Q160" s="232"/>
      <c r="R160" s="232"/>
      <c r="S160" s="232"/>
      <c r="T160" s="232"/>
      <c r="U160" s="232"/>
      <c r="V160" s="232"/>
      <c r="W160" s="232"/>
      <c r="X160" s="232"/>
    </row>
    <row r="161" spans="17:24" s="210" customFormat="1" ht="14.25">
      <c r="Q161" s="232"/>
      <c r="R161" s="232"/>
      <c r="S161" s="232"/>
      <c r="T161" s="232"/>
      <c r="U161" s="232"/>
      <c r="V161" s="232"/>
      <c r="W161" s="232"/>
      <c r="X161" s="232"/>
    </row>
    <row r="162" spans="17:24" s="210" customFormat="1" ht="14.25">
      <c r="Q162" s="232"/>
      <c r="R162" s="232"/>
      <c r="S162" s="232"/>
      <c r="T162" s="232"/>
      <c r="U162" s="232"/>
      <c r="V162" s="232"/>
      <c r="W162" s="232"/>
      <c r="X162" s="232"/>
    </row>
    <row r="163" spans="17:24" s="210" customFormat="1" ht="14.25">
      <c r="Q163" s="232"/>
      <c r="R163" s="232"/>
      <c r="S163" s="232"/>
      <c r="T163" s="232"/>
      <c r="U163" s="232"/>
      <c r="V163" s="232"/>
      <c r="W163" s="232"/>
      <c r="X163" s="232"/>
    </row>
    <row r="164" spans="17:24" s="210" customFormat="1" ht="14.25">
      <c r="Q164" s="232"/>
      <c r="R164" s="232"/>
      <c r="S164" s="232"/>
      <c r="T164" s="232"/>
      <c r="U164" s="232"/>
      <c r="V164" s="232"/>
      <c r="W164" s="232"/>
      <c r="X164" s="232"/>
    </row>
    <row r="165" spans="17:24" s="210" customFormat="1" ht="14.25">
      <c r="Q165" s="232"/>
      <c r="R165" s="232"/>
      <c r="S165" s="232"/>
      <c r="T165" s="232"/>
      <c r="U165" s="232"/>
      <c r="V165" s="232"/>
      <c r="W165" s="232"/>
      <c r="X165" s="232"/>
    </row>
    <row r="166" spans="17:24" s="210" customFormat="1" ht="14.25">
      <c r="Q166" s="232"/>
      <c r="R166" s="232"/>
      <c r="S166" s="232"/>
      <c r="T166" s="232"/>
      <c r="U166" s="232"/>
      <c r="V166" s="232"/>
      <c r="W166" s="232"/>
      <c r="X166" s="232"/>
    </row>
    <row r="167" spans="17:24" s="210" customFormat="1" ht="14.25">
      <c r="Q167" s="232"/>
      <c r="R167" s="232"/>
      <c r="S167" s="232"/>
      <c r="T167" s="232"/>
      <c r="U167" s="232"/>
      <c r="V167" s="232"/>
      <c r="W167" s="232"/>
      <c r="X167" s="232"/>
    </row>
    <row r="168" spans="17:24" s="210" customFormat="1" ht="14.25">
      <c r="Q168" s="232"/>
      <c r="R168" s="232"/>
      <c r="S168" s="232"/>
      <c r="T168" s="232"/>
      <c r="U168" s="232"/>
      <c r="V168" s="232"/>
      <c r="W168" s="232"/>
      <c r="X168" s="232"/>
    </row>
    <row r="169" spans="17:24" s="210" customFormat="1" ht="14.25">
      <c r="Q169" s="232"/>
      <c r="R169" s="232"/>
      <c r="S169" s="232"/>
      <c r="T169" s="232"/>
      <c r="U169" s="232"/>
      <c r="V169" s="232"/>
      <c r="W169" s="232"/>
      <c r="X169" s="232"/>
    </row>
    <row r="170" spans="17:24" s="210" customFormat="1" ht="14.25">
      <c r="Q170" s="232"/>
      <c r="R170" s="232"/>
      <c r="S170" s="232"/>
      <c r="T170" s="232"/>
      <c r="U170" s="232"/>
      <c r="V170" s="232"/>
      <c r="W170" s="232"/>
      <c r="X170" s="232"/>
    </row>
    <row r="171" spans="17:24" s="210" customFormat="1" ht="14.25">
      <c r="Q171" s="232"/>
      <c r="R171" s="232"/>
      <c r="S171" s="232"/>
      <c r="T171" s="232"/>
      <c r="U171" s="232"/>
      <c r="V171" s="232"/>
      <c r="W171" s="232"/>
      <c r="X171" s="232"/>
    </row>
    <row r="172" spans="17:24" s="210" customFormat="1" ht="14.25">
      <c r="Q172" s="232"/>
      <c r="R172" s="232"/>
      <c r="S172" s="232"/>
      <c r="T172" s="232"/>
      <c r="U172" s="232"/>
      <c r="V172" s="232"/>
      <c r="W172" s="232"/>
      <c r="X172" s="232"/>
    </row>
    <row r="173" spans="17:24" s="210" customFormat="1" ht="14.25">
      <c r="Q173" s="232"/>
      <c r="R173" s="232"/>
      <c r="S173" s="232"/>
      <c r="T173" s="232"/>
      <c r="U173" s="232"/>
      <c r="V173" s="232"/>
      <c r="W173" s="232"/>
      <c r="X173" s="232"/>
    </row>
    <row r="174" spans="17:24" s="210" customFormat="1" ht="14.25">
      <c r="Q174" s="232"/>
      <c r="R174" s="232"/>
      <c r="S174" s="232"/>
      <c r="T174" s="232"/>
      <c r="U174" s="232"/>
      <c r="V174" s="232"/>
      <c r="W174" s="232"/>
      <c r="X174" s="232"/>
    </row>
    <row r="175" spans="17:24" s="210" customFormat="1" ht="14.25">
      <c r="Q175" s="232"/>
      <c r="R175" s="232"/>
      <c r="S175" s="232"/>
      <c r="T175" s="232"/>
      <c r="U175" s="232"/>
      <c r="V175" s="232"/>
      <c r="W175" s="232"/>
      <c r="X175" s="232"/>
    </row>
    <row r="176" spans="17:24" s="210" customFormat="1" ht="14.25">
      <c r="Q176" s="232"/>
      <c r="R176" s="232"/>
      <c r="S176" s="232"/>
      <c r="T176" s="232"/>
      <c r="U176" s="232"/>
      <c r="V176" s="232"/>
      <c r="W176" s="232"/>
      <c r="X176" s="232"/>
    </row>
    <row r="177" spans="17:24" s="210" customFormat="1" ht="14.25">
      <c r="Q177" s="232"/>
      <c r="R177" s="232"/>
      <c r="S177" s="232"/>
      <c r="T177" s="232"/>
      <c r="U177" s="232"/>
      <c r="V177" s="232"/>
      <c r="W177" s="232"/>
      <c r="X177" s="232"/>
    </row>
    <row r="178" spans="17:24" ht="12.75">
      <c r="Q178" s="221"/>
      <c r="R178" s="221"/>
      <c r="S178" s="221"/>
      <c r="T178" s="221"/>
      <c r="U178" s="221"/>
      <c r="V178" s="221"/>
      <c r="W178" s="221"/>
      <c r="X178" s="221"/>
    </row>
    <row r="179" spans="17:24" ht="12.75">
      <c r="Q179" s="221"/>
      <c r="R179" s="221"/>
      <c r="S179" s="221"/>
      <c r="T179" s="221"/>
      <c r="U179" s="221"/>
      <c r="V179" s="221"/>
      <c r="W179" s="221"/>
      <c r="X179" s="221"/>
    </row>
    <row r="180" spans="17:24" ht="12.75">
      <c r="Q180" s="221"/>
      <c r="R180" s="221"/>
      <c r="S180" s="221"/>
      <c r="T180" s="221"/>
      <c r="U180" s="221"/>
      <c r="V180" s="221"/>
      <c r="W180" s="221"/>
      <c r="X180" s="221"/>
    </row>
    <row r="181" spans="17:24" ht="12.75">
      <c r="Q181" s="221"/>
      <c r="R181" s="221"/>
      <c r="S181" s="221"/>
      <c r="T181" s="221"/>
      <c r="U181" s="221"/>
      <c r="V181" s="221"/>
      <c r="W181" s="221"/>
      <c r="X181" s="221"/>
    </row>
    <row r="182" spans="17:24" ht="12.75">
      <c r="Q182" s="221"/>
      <c r="R182" s="221"/>
      <c r="S182" s="221"/>
      <c r="T182" s="221"/>
      <c r="U182" s="221"/>
      <c r="V182" s="221"/>
      <c r="W182" s="221"/>
      <c r="X182" s="221"/>
    </row>
    <row r="183" spans="17:24" ht="12.75">
      <c r="Q183" s="221"/>
      <c r="R183" s="221"/>
      <c r="S183" s="221"/>
      <c r="T183" s="221"/>
      <c r="U183" s="221"/>
      <c r="V183" s="221"/>
      <c r="W183" s="221"/>
      <c r="X183" s="221"/>
    </row>
    <row r="184" spans="17:24" ht="12.75">
      <c r="Q184" s="221"/>
      <c r="R184" s="221"/>
      <c r="S184" s="221"/>
      <c r="T184" s="221"/>
      <c r="U184" s="221"/>
      <c r="V184" s="221"/>
      <c r="W184" s="221"/>
      <c r="X184" s="221"/>
    </row>
    <row r="185" spans="17:24" ht="12.75">
      <c r="Q185" s="221"/>
      <c r="R185" s="221"/>
      <c r="S185" s="221"/>
      <c r="T185" s="221"/>
      <c r="U185" s="221"/>
      <c r="V185" s="221"/>
      <c r="W185" s="221"/>
      <c r="X185" s="221"/>
    </row>
    <row r="186" spans="17:24" ht="12.75">
      <c r="Q186" s="221"/>
      <c r="R186" s="221"/>
      <c r="S186" s="221"/>
      <c r="T186" s="221"/>
      <c r="U186" s="221"/>
      <c r="V186" s="221"/>
      <c r="W186" s="221"/>
      <c r="X186" s="221"/>
    </row>
    <row r="187" spans="17:24" ht="12.75">
      <c r="Q187" s="221"/>
      <c r="R187" s="221"/>
      <c r="S187" s="221"/>
      <c r="T187" s="221"/>
      <c r="U187" s="221"/>
      <c r="V187" s="221"/>
      <c r="W187" s="221"/>
      <c r="X187" s="221"/>
    </row>
    <row r="188" spans="17:24" ht="12.75">
      <c r="Q188" s="221"/>
      <c r="R188" s="221"/>
      <c r="S188" s="221"/>
      <c r="T188" s="221"/>
      <c r="U188" s="221"/>
      <c r="V188" s="221"/>
      <c r="W188" s="221"/>
      <c r="X188" s="221"/>
    </row>
    <row r="189" spans="17:24" ht="12.75">
      <c r="Q189" s="221"/>
      <c r="R189" s="221"/>
      <c r="S189" s="221"/>
      <c r="T189" s="221"/>
      <c r="U189" s="221"/>
      <c r="V189" s="221"/>
      <c r="W189" s="221"/>
      <c r="X189" s="221"/>
    </row>
    <row r="190" spans="17:24" ht="12.75">
      <c r="Q190" s="221"/>
      <c r="R190" s="221"/>
      <c r="S190" s="221"/>
      <c r="T190" s="221"/>
      <c r="U190" s="221"/>
      <c r="V190" s="221"/>
      <c r="W190" s="221"/>
      <c r="X190" s="221"/>
    </row>
    <row r="191" spans="17:24" ht="12.75">
      <c r="Q191" s="221"/>
      <c r="R191" s="221"/>
      <c r="S191" s="221"/>
      <c r="T191" s="221"/>
      <c r="U191" s="221"/>
      <c r="V191" s="221"/>
      <c r="W191" s="221"/>
      <c r="X191" s="221"/>
    </row>
    <row r="192" spans="17:24" ht="12.75">
      <c r="Q192" s="221"/>
      <c r="R192" s="221"/>
      <c r="S192" s="221"/>
      <c r="T192" s="221"/>
      <c r="U192" s="221"/>
      <c r="V192" s="221"/>
      <c r="W192" s="221"/>
      <c r="X192" s="221"/>
    </row>
    <row r="193" spans="17:24" ht="12.75">
      <c r="Q193" s="221"/>
      <c r="R193" s="221"/>
      <c r="S193" s="221"/>
      <c r="T193" s="221"/>
      <c r="U193" s="221"/>
      <c r="V193" s="221"/>
      <c r="W193" s="221"/>
      <c r="X193" s="221"/>
    </row>
    <row r="194" spans="17:24" ht="12.75">
      <c r="Q194" s="221"/>
      <c r="R194" s="221"/>
      <c r="S194" s="221"/>
      <c r="T194" s="221"/>
      <c r="U194" s="221"/>
      <c r="V194" s="221"/>
      <c r="W194" s="221"/>
      <c r="X194" s="221"/>
    </row>
    <row r="195" spans="17:24" ht="12.75">
      <c r="Q195" s="221"/>
      <c r="R195" s="221"/>
      <c r="S195" s="221"/>
      <c r="T195" s="221"/>
      <c r="U195" s="221"/>
      <c r="V195" s="221"/>
      <c r="W195" s="221"/>
      <c r="X195" s="221"/>
    </row>
    <row r="196" spans="17:24" ht="12.75">
      <c r="Q196" s="221"/>
      <c r="R196" s="221"/>
      <c r="S196" s="221"/>
      <c r="T196" s="221"/>
      <c r="U196" s="221"/>
      <c r="V196" s="221"/>
      <c r="W196" s="221"/>
      <c r="X196" s="221"/>
    </row>
    <row r="197" spans="17:24" ht="12.75">
      <c r="Q197" s="221"/>
      <c r="R197" s="221"/>
      <c r="S197" s="221"/>
      <c r="T197" s="221"/>
      <c r="U197" s="221"/>
      <c r="V197" s="221"/>
      <c r="W197" s="221"/>
      <c r="X197" s="221"/>
    </row>
    <row r="198" spans="17:24" ht="12.75">
      <c r="Q198" s="221"/>
      <c r="R198" s="221"/>
      <c r="S198" s="221"/>
      <c r="T198" s="221"/>
      <c r="U198" s="221"/>
      <c r="V198" s="221"/>
      <c r="W198" s="221"/>
      <c r="X198" s="221"/>
    </row>
    <row r="199" spans="17:24" ht="12.75">
      <c r="Q199" s="221"/>
      <c r="R199" s="221"/>
      <c r="S199" s="221"/>
      <c r="T199" s="221"/>
      <c r="U199" s="221"/>
      <c r="V199" s="221"/>
      <c r="W199" s="221"/>
      <c r="X199" s="221"/>
    </row>
    <row r="200" spans="17:24" ht="12.75">
      <c r="Q200" s="221"/>
      <c r="R200" s="221"/>
      <c r="S200" s="221"/>
      <c r="T200" s="221"/>
      <c r="U200" s="221"/>
      <c r="V200" s="221"/>
      <c r="W200" s="221"/>
      <c r="X200" s="221"/>
    </row>
    <row r="201" spans="17:24" ht="12.75">
      <c r="Q201" s="221"/>
      <c r="R201" s="221"/>
      <c r="S201" s="221"/>
      <c r="T201" s="221"/>
      <c r="U201" s="221"/>
      <c r="V201" s="221"/>
      <c r="W201" s="221"/>
      <c r="X201" s="221"/>
    </row>
    <row r="202" spans="17:24" ht="12.75">
      <c r="Q202" s="221"/>
      <c r="R202" s="221"/>
      <c r="S202" s="221"/>
      <c r="T202" s="221"/>
      <c r="U202" s="221"/>
      <c r="V202" s="221"/>
      <c r="W202" s="221"/>
      <c r="X202" s="221"/>
    </row>
    <row r="203" spans="17:24" ht="12.75">
      <c r="Q203" s="221"/>
      <c r="R203" s="221"/>
      <c r="S203" s="221"/>
      <c r="T203" s="221"/>
      <c r="U203" s="221"/>
      <c r="V203" s="221"/>
      <c r="W203" s="221"/>
      <c r="X203" s="221"/>
    </row>
    <row r="204" spans="17:24" ht="12.75">
      <c r="Q204" s="221"/>
      <c r="R204" s="221"/>
      <c r="S204" s="221"/>
      <c r="T204" s="221"/>
      <c r="U204" s="221"/>
      <c r="V204" s="221"/>
      <c r="W204" s="221"/>
      <c r="X204" s="221"/>
    </row>
    <row r="205" spans="17:24" ht="12.75">
      <c r="Q205" s="221"/>
      <c r="R205" s="221"/>
      <c r="S205" s="221"/>
      <c r="T205" s="221"/>
      <c r="U205" s="221"/>
      <c r="V205" s="221"/>
      <c r="W205" s="221"/>
      <c r="X205" s="221"/>
    </row>
    <row r="206" spans="17:24" ht="12.75">
      <c r="Q206" s="221"/>
      <c r="R206" s="221"/>
      <c r="S206" s="221"/>
      <c r="T206" s="221"/>
      <c r="U206" s="221"/>
      <c r="V206" s="221"/>
      <c r="W206" s="221"/>
      <c r="X206" s="221"/>
    </row>
    <row r="207" spans="17:24" ht="12.75">
      <c r="Q207" s="221"/>
      <c r="R207" s="221"/>
      <c r="S207" s="221"/>
      <c r="T207" s="221"/>
      <c r="U207" s="221"/>
      <c r="V207" s="221"/>
      <c r="W207" s="221"/>
      <c r="X207" s="221"/>
    </row>
    <row r="208" spans="17:24" ht="12.75">
      <c r="Q208" s="221"/>
      <c r="R208" s="221"/>
      <c r="S208" s="221"/>
      <c r="T208" s="221"/>
      <c r="U208" s="221"/>
      <c r="V208" s="221"/>
      <c r="W208" s="221"/>
      <c r="X208" s="221"/>
    </row>
    <row r="209" spans="17:24" ht="12.75">
      <c r="Q209" s="221"/>
      <c r="R209" s="221"/>
      <c r="S209" s="221"/>
      <c r="T209" s="221"/>
      <c r="U209" s="221"/>
      <c r="V209" s="221"/>
      <c r="W209" s="221"/>
      <c r="X209" s="221"/>
    </row>
    <row r="210" spans="17:24" ht="12.75">
      <c r="Q210" s="221"/>
      <c r="R210" s="221"/>
      <c r="S210" s="221"/>
      <c r="T210" s="221"/>
      <c r="U210" s="221"/>
      <c r="V210" s="221"/>
      <c r="W210" s="221"/>
      <c r="X210" s="221"/>
    </row>
    <row r="211" spans="17:24" ht="12.75">
      <c r="Q211" s="221"/>
      <c r="R211" s="221"/>
      <c r="S211" s="221"/>
      <c r="T211" s="221"/>
      <c r="U211" s="221"/>
      <c r="V211" s="221"/>
      <c r="W211" s="221"/>
      <c r="X211" s="221"/>
    </row>
    <row r="212" spans="17:24" ht="12.75">
      <c r="Q212" s="221"/>
      <c r="R212" s="221"/>
      <c r="S212" s="221"/>
      <c r="T212" s="221"/>
      <c r="U212" s="221"/>
      <c r="V212" s="221"/>
      <c r="W212" s="221"/>
      <c r="X212" s="221"/>
    </row>
    <row r="213" spans="17:24" ht="12.75">
      <c r="Q213" s="221"/>
      <c r="R213" s="221"/>
      <c r="S213" s="221"/>
      <c r="T213" s="221"/>
      <c r="U213" s="221"/>
      <c r="V213" s="221"/>
      <c r="W213" s="221"/>
      <c r="X213" s="221"/>
    </row>
    <row r="214" spans="17:24" ht="12.75">
      <c r="Q214" s="221"/>
      <c r="R214" s="221"/>
      <c r="S214" s="221"/>
      <c r="T214" s="221"/>
      <c r="U214" s="221"/>
      <c r="V214" s="221"/>
      <c r="W214" s="221"/>
      <c r="X214" s="221"/>
    </row>
    <row r="215" spans="17:24" ht="12.75">
      <c r="Q215" s="221"/>
      <c r="R215" s="221"/>
      <c r="S215" s="221"/>
      <c r="T215" s="221"/>
      <c r="U215" s="221"/>
      <c r="V215" s="221"/>
      <c r="W215" s="221"/>
      <c r="X215" s="221"/>
    </row>
    <row r="216" spans="17:24" ht="12.75">
      <c r="Q216" s="221"/>
      <c r="R216" s="221"/>
      <c r="S216" s="221"/>
      <c r="T216" s="221"/>
      <c r="U216" s="221"/>
      <c r="V216" s="221"/>
      <c r="W216" s="221"/>
      <c r="X216" s="221"/>
    </row>
    <row r="217" spans="17:24" ht="12.75">
      <c r="Q217" s="221"/>
      <c r="R217" s="221"/>
      <c r="S217" s="221"/>
      <c r="T217" s="221"/>
      <c r="U217" s="221"/>
      <c r="V217" s="221"/>
      <c r="W217" s="221"/>
      <c r="X217" s="221"/>
    </row>
    <row r="218" spans="17:24" ht="12.75">
      <c r="Q218" s="221"/>
      <c r="R218" s="221"/>
      <c r="S218" s="221"/>
      <c r="T218" s="221"/>
      <c r="U218" s="221"/>
      <c r="V218" s="221"/>
      <c r="W218" s="221"/>
      <c r="X218" s="221"/>
    </row>
    <row r="219" spans="17:24" ht="12.75">
      <c r="Q219" s="221"/>
      <c r="R219" s="221"/>
      <c r="S219" s="221"/>
      <c r="T219" s="221"/>
      <c r="U219" s="221"/>
      <c r="V219" s="221"/>
      <c r="W219" s="221"/>
      <c r="X219" s="221"/>
    </row>
    <row r="220" spans="17:24" ht="12.75">
      <c r="Q220" s="221"/>
      <c r="R220" s="221"/>
      <c r="S220" s="221"/>
      <c r="T220" s="221"/>
      <c r="U220" s="221"/>
      <c r="V220" s="221"/>
      <c r="W220" s="221"/>
      <c r="X220" s="221"/>
    </row>
    <row r="221" spans="17:24" ht="12.75">
      <c r="Q221" s="221"/>
      <c r="R221" s="221"/>
      <c r="S221" s="221"/>
      <c r="T221" s="221"/>
      <c r="U221" s="221"/>
      <c r="V221" s="221"/>
      <c r="W221" s="221"/>
      <c r="X221" s="221"/>
    </row>
    <row r="222" spans="17:24" ht="12.75">
      <c r="Q222" s="221"/>
      <c r="R222" s="221"/>
      <c r="S222" s="221"/>
      <c r="T222" s="221"/>
      <c r="U222" s="221"/>
      <c r="V222" s="221"/>
      <c r="W222" s="221"/>
      <c r="X222" s="221"/>
    </row>
    <row r="223" spans="17:24" ht="12.75">
      <c r="Q223" s="221"/>
      <c r="R223" s="221"/>
      <c r="S223" s="221"/>
      <c r="T223" s="221"/>
      <c r="U223" s="221"/>
      <c r="V223" s="221"/>
      <c r="W223" s="221"/>
      <c r="X223" s="221"/>
    </row>
    <row r="224" spans="17:24" ht="12.75">
      <c r="Q224" s="221"/>
      <c r="R224" s="221"/>
      <c r="S224" s="221"/>
      <c r="T224" s="221"/>
      <c r="U224" s="221"/>
      <c r="V224" s="221"/>
      <c r="W224" s="221"/>
      <c r="X224" s="221"/>
    </row>
    <row r="225" spans="17:24" ht="12.75">
      <c r="Q225" s="221"/>
      <c r="R225" s="221"/>
      <c r="S225" s="221"/>
      <c r="T225" s="221"/>
      <c r="U225" s="221"/>
      <c r="V225" s="221"/>
      <c r="W225" s="221"/>
      <c r="X225" s="221"/>
    </row>
    <row r="226" spans="17:24" ht="12.75">
      <c r="Q226" s="221"/>
      <c r="R226" s="221"/>
      <c r="S226" s="221"/>
      <c r="T226" s="221"/>
      <c r="U226" s="221"/>
      <c r="V226" s="221"/>
      <c r="W226" s="221"/>
      <c r="X226" s="221"/>
    </row>
    <row r="227" spans="17:24" ht="12.75">
      <c r="Q227" s="221"/>
      <c r="R227" s="221"/>
      <c r="S227" s="221"/>
      <c r="T227" s="221"/>
      <c r="U227" s="221"/>
      <c r="V227" s="221"/>
      <c r="W227" s="221"/>
      <c r="X227" s="221"/>
    </row>
    <row r="228" spans="17:24" ht="12.75">
      <c r="Q228" s="221"/>
      <c r="R228" s="221"/>
      <c r="S228" s="221"/>
      <c r="T228" s="221"/>
      <c r="U228" s="221"/>
      <c r="V228" s="221"/>
      <c r="W228" s="221"/>
      <c r="X228" s="221"/>
    </row>
    <row r="229" spans="17:24" ht="12.75">
      <c r="Q229" s="221"/>
      <c r="R229" s="221"/>
      <c r="S229" s="221"/>
      <c r="T229" s="221"/>
      <c r="U229" s="221"/>
      <c r="V229" s="221"/>
      <c r="W229" s="221"/>
      <c r="X229" s="221"/>
    </row>
    <row r="230" spans="17:24" ht="12.75">
      <c r="Q230" s="221"/>
      <c r="R230" s="221"/>
      <c r="S230" s="221"/>
      <c r="T230" s="221"/>
      <c r="U230" s="221"/>
      <c r="V230" s="221"/>
      <c r="W230" s="221"/>
      <c r="X230" s="221"/>
    </row>
    <row r="231" spans="17:24" ht="12.75">
      <c r="Q231" s="221"/>
      <c r="R231" s="221"/>
      <c r="S231" s="221"/>
      <c r="T231" s="221"/>
      <c r="U231" s="221"/>
      <c r="V231" s="221"/>
      <c r="W231" s="221"/>
      <c r="X231" s="221"/>
    </row>
    <row r="232" spans="17:24" ht="12.75">
      <c r="Q232" s="221"/>
      <c r="R232" s="221"/>
      <c r="S232" s="221"/>
      <c r="T232" s="221"/>
      <c r="U232" s="221"/>
      <c r="V232" s="221"/>
      <c r="W232" s="221"/>
      <c r="X232" s="221"/>
    </row>
    <row r="233" spans="17:24" ht="12.75">
      <c r="Q233" s="221"/>
      <c r="R233" s="221"/>
      <c r="S233" s="221"/>
      <c r="T233" s="221"/>
      <c r="U233" s="221"/>
      <c r="V233" s="221"/>
      <c r="W233" s="221"/>
      <c r="X233" s="221"/>
    </row>
    <row r="234" spans="17:24" ht="12.75">
      <c r="Q234" s="221"/>
      <c r="R234" s="221"/>
      <c r="S234" s="221"/>
      <c r="T234" s="221"/>
      <c r="U234" s="221"/>
      <c r="V234" s="221"/>
      <c r="W234" s="221"/>
      <c r="X234" s="221"/>
    </row>
    <row r="235" spans="17:24" ht="12.75">
      <c r="Q235" s="221"/>
      <c r="R235" s="221"/>
      <c r="S235" s="221"/>
      <c r="T235" s="221"/>
      <c r="U235" s="221"/>
      <c r="V235" s="221"/>
      <c r="W235" s="221"/>
      <c r="X235" s="221"/>
    </row>
    <row r="236" spans="17:24" ht="12.75">
      <c r="Q236" s="221"/>
      <c r="R236" s="221"/>
      <c r="S236" s="221"/>
      <c r="T236" s="221"/>
      <c r="U236" s="221"/>
      <c r="V236" s="221"/>
      <c r="W236" s="221"/>
      <c r="X236" s="221"/>
    </row>
    <row r="237" spans="17:24" ht="12.75">
      <c r="Q237" s="221"/>
      <c r="R237" s="221"/>
      <c r="S237" s="221"/>
      <c r="T237" s="221"/>
      <c r="U237" s="221"/>
      <c r="V237" s="221"/>
      <c r="W237" s="221"/>
      <c r="X237" s="221"/>
    </row>
    <row r="238" spans="17:24" ht="12.75">
      <c r="Q238" s="221"/>
      <c r="R238" s="221"/>
      <c r="S238" s="221"/>
      <c r="T238" s="221"/>
      <c r="U238" s="221"/>
      <c r="V238" s="221"/>
      <c r="W238" s="221"/>
      <c r="X238" s="221"/>
    </row>
    <row r="239" spans="17:24" ht="12.75">
      <c r="Q239" s="221"/>
      <c r="R239" s="221"/>
      <c r="S239" s="221"/>
      <c r="T239" s="221"/>
      <c r="U239" s="221"/>
      <c r="V239" s="221"/>
      <c r="W239" s="221"/>
      <c r="X239" s="221"/>
    </row>
    <row r="240" spans="17:24" ht="12.75">
      <c r="Q240" s="221"/>
      <c r="R240" s="221"/>
      <c r="S240" s="221"/>
      <c r="T240" s="221"/>
      <c r="U240" s="221"/>
      <c r="V240" s="221"/>
      <c r="W240" s="221"/>
      <c r="X240" s="221"/>
    </row>
    <row r="241" spans="17:24" ht="12.75">
      <c r="Q241" s="221"/>
      <c r="R241" s="221"/>
      <c r="S241" s="221"/>
      <c r="T241" s="221"/>
      <c r="U241" s="221"/>
      <c r="V241" s="221"/>
      <c r="W241" s="221"/>
      <c r="X241" s="221"/>
    </row>
    <row r="242" spans="17:24" ht="12.75">
      <c r="Q242" s="221"/>
      <c r="R242" s="221"/>
      <c r="S242" s="221"/>
      <c r="T242" s="221"/>
      <c r="U242" s="221"/>
      <c r="V242" s="221"/>
      <c r="W242" s="221"/>
      <c r="X242" s="221"/>
    </row>
    <row r="243" spans="17:24" ht="12.75">
      <c r="Q243" s="221"/>
      <c r="R243" s="221"/>
      <c r="S243" s="221"/>
      <c r="T243" s="221"/>
      <c r="U243" s="221"/>
      <c r="V243" s="221"/>
      <c r="W243" s="221"/>
      <c r="X243" s="221"/>
    </row>
    <row r="244" spans="17:24" ht="12.75">
      <c r="Q244" s="221"/>
      <c r="R244" s="221"/>
      <c r="S244" s="221"/>
      <c r="T244" s="221"/>
      <c r="U244" s="221"/>
      <c r="V244" s="221"/>
      <c r="W244" s="221"/>
      <c r="X244" s="221"/>
    </row>
    <row r="245" spans="17:24" ht="12.75">
      <c r="Q245" s="221"/>
      <c r="R245" s="221"/>
      <c r="S245" s="221"/>
      <c r="T245" s="221"/>
      <c r="U245" s="221"/>
      <c r="V245" s="221"/>
      <c r="W245" s="221"/>
      <c r="X245" s="221"/>
    </row>
    <row r="246" spans="17:24" ht="12.75">
      <c r="Q246" s="221"/>
      <c r="R246" s="221"/>
      <c r="S246" s="221"/>
      <c r="T246" s="221"/>
      <c r="U246" s="221"/>
      <c r="V246" s="221"/>
      <c r="W246" s="221"/>
      <c r="X246" s="221"/>
    </row>
    <row r="247" spans="17:24" ht="12.75">
      <c r="Q247" s="221"/>
      <c r="R247" s="221"/>
      <c r="S247" s="221"/>
      <c r="T247" s="221"/>
      <c r="U247" s="221"/>
      <c r="V247" s="221"/>
      <c r="W247" s="221"/>
      <c r="X247" s="221"/>
    </row>
    <row r="248" spans="17:24" ht="12.75">
      <c r="Q248" s="221"/>
      <c r="R248" s="221"/>
      <c r="S248" s="221"/>
      <c r="T248" s="221"/>
      <c r="U248" s="221"/>
      <c r="V248" s="221"/>
      <c r="W248" s="221"/>
      <c r="X248" s="221"/>
    </row>
    <row r="249" spans="17:24" ht="12.75">
      <c r="Q249" s="221"/>
      <c r="R249" s="221"/>
      <c r="S249" s="221"/>
      <c r="T249" s="221"/>
      <c r="U249" s="221"/>
      <c r="V249" s="221"/>
      <c r="W249" s="221"/>
      <c r="X249" s="221"/>
    </row>
    <row r="250" spans="17:24" ht="12.75">
      <c r="Q250" s="221"/>
      <c r="R250" s="221"/>
      <c r="S250" s="221"/>
      <c r="T250" s="221"/>
      <c r="U250" s="221"/>
      <c r="V250" s="221"/>
      <c r="W250" s="221"/>
      <c r="X250" s="221"/>
    </row>
    <row r="251" spans="17:24" ht="12.75">
      <c r="Q251" s="221"/>
      <c r="R251" s="221"/>
      <c r="S251" s="221"/>
      <c r="T251" s="221"/>
      <c r="U251" s="221"/>
      <c r="V251" s="221"/>
      <c r="W251" s="221"/>
      <c r="X251" s="221"/>
    </row>
    <row r="252" spans="17:24" ht="12.75">
      <c r="Q252" s="221"/>
      <c r="R252" s="221"/>
      <c r="S252" s="221"/>
      <c r="T252" s="221"/>
      <c r="U252" s="221"/>
      <c r="V252" s="221"/>
      <c r="W252" s="221"/>
      <c r="X252" s="221"/>
    </row>
    <row r="253" spans="17:24" ht="12.75">
      <c r="Q253" s="221"/>
      <c r="R253" s="221"/>
      <c r="S253" s="221"/>
      <c r="T253" s="221"/>
      <c r="U253" s="221"/>
      <c r="V253" s="221"/>
      <c r="W253" s="221"/>
      <c r="X253" s="221"/>
    </row>
    <row r="254" spans="17:24" ht="12.75">
      <c r="Q254" s="221"/>
      <c r="R254" s="221"/>
      <c r="S254" s="221"/>
      <c r="T254" s="221"/>
      <c r="U254" s="221"/>
      <c r="V254" s="221"/>
      <c r="W254" s="221"/>
      <c r="X254" s="221"/>
    </row>
    <row r="255" spans="17:24" ht="12.75">
      <c r="Q255" s="221"/>
      <c r="R255" s="221"/>
      <c r="S255" s="221"/>
      <c r="T255" s="221"/>
      <c r="U255" s="221"/>
      <c r="V255" s="221"/>
      <c r="W255" s="221"/>
      <c r="X255" s="221"/>
    </row>
    <row r="256" spans="17:24" ht="12.75">
      <c r="Q256" s="221"/>
      <c r="R256" s="221"/>
      <c r="S256" s="221"/>
      <c r="T256" s="221"/>
      <c r="U256" s="221"/>
      <c r="V256" s="221"/>
      <c r="W256" s="221"/>
      <c r="X256" s="221"/>
    </row>
    <row r="257" spans="17:24" ht="12.75">
      <c r="Q257" s="221"/>
      <c r="R257" s="221"/>
      <c r="S257" s="221"/>
      <c r="T257" s="221"/>
      <c r="U257" s="221"/>
      <c r="V257" s="221"/>
      <c r="W257" s="221"/>
      <c r="X257" s="221"/>
    </row>
    <row r="258" spans="17:24" ht="12.75">
      <c r="Q258" s="221"/>
      <c r="R258" s="221"/>
      <c r="S258" s="221"/>
      <c r="T258" s="221"/>
      <c r="U258" s="221"/>
      <c r="V258" s="221"/>
      <c r="W258" s="221"/>
      <c r="X258" s="221"/>
    </row>
    <row r="259" spans="17:24" ht="12.75">
      <c r="Q259" s="221"/>
      <c r="R259" s="221"/>
      <c r="S259" s="221"/>
      <c r="T259" s="221"/>
      <c r="U259" s="221"/>
      <c r="V259" s="221"/>
      <c r="W259" s="221"/>
      <c r="X259" s="221"/>
    </row>
    <row r="260" spans="17:24" ht="12.75">
      <c r="Q260" s="221"/>
      <c r="R260" s="221"/>
      <c r="S260" s="221"/>
      <c r="T260" s="221"/>
      <c r="U260" s="221"/>
      <c r="V260" s="221"/>
      <c r="W260" s="221"/>
      <c r="X260" s="221"/>
    </row>
    <row r="261" spans="17:24" ht="12.75">
      <c r="Q261" s="221"/>
      <c r="R261" s="221"/>
      <c r="S261" s="221"/>
      <c r="T261" s="221"/>
      <c r="U261" s="221"/>
      <c r="V261" s="221"/>
      <c r="W261" s="221"/>
      <c r="X261" s="221"/>
    </row>
    <row r="262" spans="17:24" ht="12.75">
      <c r="Q262" s="221"/>
      <c r="R262" s="221"/>
      <c r="S262" s="221"/>
      <c r="T262" s="221"/>
      <c r="U262" s="221"/>
      <c r="V262" s="221"/>
      <c r="W262" s="221"/>
      <c r="X262" s="221"/>
    </row>
    <row r="263" spans="17:24" ht="12.75">
      <c r="Q263" s="221"/>
      <c r="R263" s="221"/>
      <c r="S263" s="221"/>
      <c r="T263" s="221"/>
      <c r="U263" s="221"/>
      <c r="V263" s="221"/>
      <c r="W263" s="221"/>
      <c r="X263" s="221"/>
    </row>
    <row r="264" spans="17:24" ht="12.75">
      <c r="Q264" s="221"/>
      <c r="R264" s="221"/>
      <c r="S264" s="221"/>
      <c r="T264" s="221"/>
      <c r="U264" s="221"/>
      <c r="V264" s="221"/>
      <c r="W264" s="221"/>
      <c r="X264" s="221"/>
    </row>
    <row r="265" spans="17:24" ht="12.75">
      <c r="Q265" s="221"/>
      <c r="R265" s="221"/>
      <c r="S265" s="221"/>
      <c r="T265" s="221"/>
      <c r="U265" s="221"/>
      <c r="V265" s="221"/>
      <c r="W265" s="221"/>
      <c r="X265" s="221"/>
    </row>
    <row r="266" spans="17:24" ht="12.75">
      <c r="Q266" s="221"/>
      <c r="R266" s="221"/>
      <c r="S266" s="221"/>
      <c r="T266" s="221"/>
      <c r="U266" s="221"/>
      <c r="V266" s="221"/>
      <c r="W266" s="221"/>
      <c r="X266" s="221"/>
    </row>
    <row r="267" spans="17:24" ht="12.75">
      <c r="Q267" s="221"/>
      <c r="R267" s="221"/>
      <c r="S267" s="221"/>
      <c r="T267" s="221"/>
      <c r="U267" s="221"/>
      <c r="V267" s="221"/>
      <c r="W267" s="221"/>
      <c r="X267" s="221"/>
    </row>
    <row r="268" spans="17:24" ht="12.75">
      <c r="Q268" s="221"/>
      <c r="R268" s="221"/>
      <c r="S268" s="221"/>
      <c r="T268" s="221"/>
      <c r="U268" s="221"/>
      <c r="V268" s="221"/>
      <c r="W268" s="221"/>
      <c r="X268" s="221"/>
    </row>
    <row r="269" spans="17:24" ht="12.75">
      <c r="Q269" s="221"/>
      <c r="R269" s="221"/>
      <c r="S269" s="221"/>
      <c r="T269" s="221"/>
      <c r="U269" s="221"/>
      <c r="V269" s="221"/>
      <c r="W269" s="221"/>
      <c r="X269" s="221"/>
    </row>
    <row r="270" spans="17:24" ht="12.75">
      <c r="Q270" s="221"/>
      <c r="R270" s="221"/>
      <c r="S270" s="221"/>
      <c r="T270" s="221"/>
      <c r="U270" s="221"/>
      <c r="V270" s="221"/>
      <c r="W270" s="221"/>
      <c r="X270" s="221"/>
    </row>
    <row r="271" spans="17:24" ht="12.75">
      <c r="Q271" s="221"/>
      <c r="R271" s="221"/>
      <c r="S271" s="221"/>
      <c r="T271" s="221"/>
      <c r="U271" s="221"/>
      <c r="V271" s="221"/>
      <c r="W271" s="221"/>
      <c r="X271" s="221"/>
    </row>
    <row r="272" spans="17:24" ht="12.75">
      <c r="Q272" s="221"/>
      <c r="R272" s="221"/>
      <c r="S272" s="221"/>
      <c r="T272" s="221"/>
      <c r="U272" s="221"/>
      <c r="V272" s="221"/>
      <c r="W272" s="221"/>
      <c r="X272" s="221"/>
    </row>
    <row r="273" spans="17:24" ht="12.75">
      <c r="Q273" s="221"/>
      <c r="R273" s="221"/>
      <c r="S273" s="221"/>
      <c r="T273" s="221"/>
      <c r="U273" s="221"/>
      <c r="V273" s="221"/>
      <c r="W273" s="221"/>
      <c r="X273" s="221"/>
    </row>
    <row r="274" spans="17:24" ht="12.75">
      <c r="Q274" s="221"/>
      <c r="R274" s="221"/>
      <c r="S274" s="221"/>
      <c r="T274" s="221"/>
      <c r="U274" s="221"/>
      <c r="V274" s="221"/>
      <c r="W274" s="221"/>
      <c r="X274" s="221"/>
    </row>
    <row r="275" spans="17:24" ht="12.75">
      <c r="Q275" s="221"/>
      <c r="R275" s="221"/>
      <c r="S275" s="221"/>
      <c r="T275" s="221"/>
      <c r="U275" s="221"/>
      <c r="V275" s="221"/>
      <c r="W275" s="221"/>
      <c r="X275" s="221"/>
    </row>
    <row r="276" spans="17:24" ht="12.75">
      <c r="Q276" s="221"/>
      <c r="R276" s="221"/>
      <c r="S276" s="221"/>
      <c r="T276" s="221"/>
      <c r="U276" s="221"/>
      <c r="V276" s="221"/>
      <c r="W276" s="221"/>
      <c r="X276" s="221"/>
    </row>
    <row r="277" spans="17:24" ht="12.75">
      <c r="Q277" s="221"/>
      <c r="R277" s="221"/>
      <c r="S277" s="221"/>
      <c r="T277" s="221"/>
      <c r="U277" s="221"/>
      <c r="V277" s="221"/>
      <c r="W277" s="221"/>
      <c r="X277" s="221"/>
    </row>
    <row r="278" spans="17:24" ht="12.75">
      <c r="Q278" s="221"/>
      <c r="R278" s="221"/>
      <c r="S278" s="221"/>
      <c r="T278" s="221"/>
      <c r="U278" s="221"/>
      <c r="V278" s="221"/>
      <c r="W278" s="221"/>
      <c r="X278" s="221"/>
    </row>
    <row r="279" spans="17:24" ht="12.75">
      <c r="Q279" s="221"/>
      <c r="R279" s="221"/>
      <c r="S279" s="221"/>
      <c r="T279" s="221"/>
      <c r="U279" s="221"/>
      <c r="V279" s="221"/>
      <c r="W279" s="221"/>
      <c r="X279" s="221"/>
    </row>
    <row r="280" spans="17:24" ht="12.75">
      <c r="Q280" s="221"/>
      <c r="R280" s="221"/>
      <c r="S280" s="221"/>
      <c r="T280" s="221"/>
      <c r="U280" s="221"/>
      <c r="V280" s="221"/>
      <c r="W280" s="221"/>
      <c r="X280" s="221"/>
    </row>
    <row r="281" spans="17:24" ht="12.75">
      <c r="Q281" s="221"/>
      <c r="R281" s="221"/>
      <c r="S281" s="221"/>
      <c r="T281" s="221"/>
      <c r="U281" s="221"/>
      <c r="V281" s="221"/>
      <c r="W281" s="221"/>
      <c r="X281" s="221"/>
    </row>
    <row r="282" spans="17:24" ht="12.75">
      <c r="Q282" s="221"/>
      <c r="R282" s="221"/>
      <c r="S282" s="221"/>
      <c r="T282" s="221"/>
      <c r="U282" s="221"/>
      <c r="V282" s="221"/>
      <c r="W282" s="221"/>
      <c r="X282" s="221"/>
    </row>
    <row r="283" spans="17:24" ht="12.75">
      <c r="Q283" s="221"/>
      <c r="R283" s="221"/>
      <c r="S283" s="221"/>
      <c r="T283" s="221"/>
      <c r="U283" s="221"/>
      <c r="V283" s="221"/>
      <c r="W283" s="221"/>
      <c r="X283" s="221"/>
    </row>
    <row r="284" spans="17:24" ht="12.75">
      <c r="Q284" s="221"/>
      <c r="R284" s="221"/>
      <c r="S284" s="221"/>
      <c r="T284" s="221"/>
      <c r="U284" s="221"/>
      <c r="V284" s="221"/>
      <c r="W284" s="221"/>
      <c r="X284" s="221"/>
    </row>
    <row r="285" spans="17:24" ht="12.75">
      <c r="Q285" s="221"/>
      <c r="R285" s="221"/>
      <c r="S285" s="221"/>
      <c r="T285" s="221"/>
      <c r="U285" s="221"/>
      <c r="V285" s="221"/>
      <c r="W285" s="221"/>
      <c r="X285" s="221"/>
    </row>
    <row r="286" spans="17:24" ht="12.75">
      <c r="Q286" s="221"/>
      <c r="R286" s="221"/>
      <c r="S286" s="221"/>
      <c r="T286" s="221"/>
      <c r="U286" s="221"/>
      <c r="V286" s="221"/>
      <c r="W286" s="221"/>
      <c r="X286" s="221"/>
    </row>
    <row r="287" spans="17:24" ht="12.75">
      <c r="Q287" s="221"/>
      <c r="R287" s="221"/>
      <c r="S287" s="221"/>
      <c r="T287" s="221"/>
      <c r="U287" s="221"/>
      <c r="V287" s="221"/>
      <c r="W287" s="221"/>
      <c r="X287" s="221"/>
    </row>
    <row r="288" spans="17:24" ht="12.75">
      <c r="Q288" s="221"/>
      <c r="R288" s="221"/>
      <c r="S288" s="221"/>
      <c r="T288" s="221"/>
      <c r="U288" s="221"/>
      <c r="V288" s="221"/>
      <c r="W288" s="221"/>
      <c r="X288" s="221"/>
    </row>
    <row r="289" spans="17:24" ht="12.75">
      <c r="Q289" s="221"/>
      <c r="R289" s="221"/>
      <c r="S289" s="221"/>
      <c r="T289" s="221"/>
      <c r="U289" s="221"/>
      <c r="V289" s="221"/>
      <c r="W289" s="221"/>
      <c r="X289" s="221"/>
    </row>
    <row r="290" spans="17:24" ht="12.75">
      <c r="Q290" s="221"/>
      <c r="R290" s="221"/>
      <c r="S290" s="221"/>
      <c r="T290" s="221"/>
      <c r="U290" s="221"/>
      <c r="V290" s="221"/>
      <c r="W290" s="221"/>
      <c r="X290" s="221"/>
    </row>
    <row r="291" spans="17:24" ht="12.75">
      <c r="Q291" s="221"/>
      <c r="R291" s="221"/>
      <c r="S291" s="221"/>
      <c r="T291" s="221"/>
      <c r="U291" s="221"/>
      <c r="V291" s="221"/>
      <c r="W291" s="221"/>
      <c r="X291" s="221"/>
    </row>
    <row r="292" spans="17:24" ht="12.75">
      <c r="Q292" s="221"/>
      <c r="R292" s="221"/>
      <c r="S292" s="221"/>
      <c r="T292" s="221"/>
      <c r="U292" s="221"/>
      <c r="V292" s="221"/>
      <c r="W292" s="221"/>
      <c r="X292" s="221"/>
    </row>
    <row r="293" spans="17:24" ht="12.75">
      <c r="Q293" s="221"/>
      <c r="R293" s="221"/>
      <c r="S293" s="221"/>
      <c r="T293" s="221"/>
      <c r="U293" s="221"/>
      <c r="V293" s="221"/>
      <c r="W293" s="221"/>
      <c r="X293" s="221"/>
    </row>
    <row r="294" spans="17:24" ht="12.75">
      <c r="Q294" s="221"/>
      <c r="R294" s="221"/>
      <c r="S294" s="221"/>
      <c r="T294" s="221"/>
      <c r="U294" s="221"/>
      <c r="V294" s="221"/>
      <c r="W294" s="221"/>
      <c r="X294" s="221"/>
    </row>
    <row r="295" spans="17:24" ht="12.75">
      <c r="Q295" s="221"/>
      <c r="R295" s="221"/>
      <c r="S295" s="221"/>
      <c r="T295" s="221"/>
      <c r="U295" s="221"/>
      <c r="V295" s="221"/>
      <c r="W295" s="221"/>
      <c r="X295" s="221"/>
    </row>
    <row r="296" spans="17:24" ht="12.75">
      <c r="Q296" s="221"/>
      <c r="R296" s="221"/>
      <c r="S296" s="221"/>
      <c r="T296" s="221"/>
      <c r="U296" s="221"/>
      <c r="V296" s="221"/>
      <c r="W296" s="221"/>
      <c r="X296" s="221"/>
    </row>
    <row r="297" spans="17:24" ht="12.75">
      <c r="Q297" s="221"/>
      <c r="R297" s="221"/>
      <c r="S297" s="221"/>
      <c r="T297" s="221"/>
      <c r="U297" s="221"/>
      <c r="V297" s="221"/>
      <c r="W297" s="221"/>
      <c r="X297" s="221"/>
    </row>
    <row r="298" spans="17:24" ht="12.75">
      <c r="Q298" s="221"/>
      <c r="R298" s="221"/>
      <c r="S298" s="221"/>
      <c r="T298" s="221"/>
      <c r="U298" s="221"/>
      <c r="V298" s="221"/>
      <c r="W298" s="221"/>
      <c r="X298" s="221"/>
    </row>
    <row r="299" spans="17:24" ht="12.75">
      <c r="Q299" s="221"/>
      <c r="R299" s="221"/>
      <c r="S299" s="221"/>
      <c r="T299" s="221"/>
      <c r="U299" s="221"/>
      <c r="V299" s="221"/>
      <c r="W299" s="221"/>
      <c r="X299" s="221"/>
    </row>
    <row r="300" spans="17:24" ht="12.75">
      <c r="Q300" s="221"/>
      <c r="R300" s="221"/>
      <c r="S300" s="221"/>
      <c r="T300" s="221"/>
      <c r="U300" s="221"/>
      <c r="V300" s="221"/>
      <c r="W300" s="221"/>
      <c r="X300" s="221"/>
    </row>
    <row r="301" spans="17:24" ht="12.75">
      <c r="Q301" s="221"/>
      <c r="R301" s="221"/>
      <c r="S301" s="221"/>
      <c r="T301" s="221"/>
      <c r="U301" s="221"/>
      <c r="V301" s="221"/>
      <c r="W301" s="221"/>
      <c r="X301" s="221"/>
    </row>
    <row r="302" spans="17:24" ht="12.75">
      <c r="Q302" s="221"/>
      <c r="R302" s="221"/>
      <c r="S302" s="221"/>
      <c r="T302" s="221"/>
      <c r="U302" s="221"/>
      <c r="V302" s="221"/>
      <c r="W302" s="221"/>
      <c r="X302" s="221"/>
    </row>
    <row r="303" spans="17:24" ht="12.75">
      <c r="Q303" s="221"/>
      <c r="R303" s="221"/>
      <c r="S303" s="221"/>
      <c r="T303" s="221"/>
      <c r="U303" s="221"/>
      <c r="V303" s="221"/>
      <c r="W303" s="221"/>
      <c r="X303" s="221"/>
    </row>
    <row r="304" spans="17:24" ht="12.75">
      <c r="Q304" s="221"/>
      <c r="R304" s="221"/>
      <c r="S304" s="221"/>
      <c r="T304" s="221"/>
      <c r="U304" s="221"/>
      <c r="V304" s="221"/>
      <c r="W304" s="221"/>
      <c r="X304" s="221"/>
    </row>
    <row r="305" spans="17:24" ht="12.75">
      <c r="Q305" s="221"/>
      <c r="R305" s="221"/>
      <c r="S305" s="221"/>
      <c r="T305" s="221"/>
      <c r="U305" s="221"/>
      <c r="V305" s="221"/>
      <c r="W305" s="221"/>
      <c r="X305" s="221"/>
    </row>
    <row r="306" spans="17:24" ht="12.75">
      <c r="Q306" s="221"/>
      <c r="R306" s="221"/>
      <c r="S306" s="221"/>
      <c r="T306" s="221"/>
      <c r="U306" s="221"/>
      <c r="V306" s="221"/>
      <c r="W306" s="221"/>
      <c r="X306" s="221"/>
    </row>
    <row r="307" spans="17:24" ht="12.75">
      <c r="Q307" s="221"/>
      <c r="R307" s="221"/>
      <c r="S307" s="221"/>
      <c r="T307" s="221"/>
      <c r="U307" s="221"/>
      <c r="V307" s="221"/>
      <c r="W307" s="221"/>
      <c r="X307" s="221"/>
    </row>
    <row r="308" spans="17:24" ht="12.75">
      <c r="Q308" s="221"/>
      <c r="R308" s="221"/>
      <c r="S308" s="221"/>
      <c r="T308" s="221"/>
      <c r="U308" s="221"/>
      <c r="V308" s="221"/>
      <c r="W308" s="221"/>
      <c r="X308" s="221"/>
    </row>
    <row r="309" spans="17:24" ht="12.75">
      <c r="Q309" s="221"/>
      <c r="R309" s="221"/>
      <c r="S309" s="221"/>
      <c r="T309" s="221"/>
      <c r="U309" s="221"/>
      <c r="V309" s="221"/>
      <c r="W309" s="221"/>
      <c r="X309" s="221"/>
    </row>
    <row r="310" spans="17:24" ht="12.75">
      <c r="Q310" s="221"/>
      <c r="R310" s="221"/>
      <c r="S310" s="221"/>
      <c r="T310" s="221"/>
      <c r="U310" s="221"/>
      <c r="V310" s="221"/>
      <c r="W310" s="221"/>
      <c r="X310" s="221"/>
    </row>
    <row r="311" spans="17:24" ht="12.75">
      <c r="Q311" s="221"/>
      <c r="R311" s="221"/>
      <c r="S311" s="221"/>
      <c r="T311" s="221"/>
      <c r="U311" s="221"/>
      <c r="V311" s="221"/>
      <c r="W311" s="221"/>
      <c r="X311" s="221"/>
    </row>
    <row r="312" spans="17:24" ht="12.75">
      <c r="Q312" s="221"/>
      <c r="R312" s="221"/>
      <c r="S312" s="221"/>
      <c r="T312" s="221"/>
      <c r="U312" s="221"/>
      <c r="V312" s="221"/>
      <c r="W312" s="221"/>
      <c r="X312" s="221"/>
    </row>
    <row r="313" spans="17:24" ht="12.75">
      <c r="Q313" s="221"/>
      <c r="R313" s="221"/>
      <c r="S313" s="221"/>
      <c r="T313" s="221"/>
      <c r="U313" s="221"/>
      <c r="V313" s="221"/>
      <c r="W313" s="221"/>
      <c r="X313" s="221"/>
    </row>
    <row r="314" spans="17:24" ht="12.75">
      <c r="Q314" s="221"/>
      <c r="R314" s="221"/>
      <c r="S314" s="221"/>
      <c r="T314" s="221"/>
      <c r="U314" s="221"/>
      <c r="V314" s="221"/>
      <c r="W314" s="221"/>
      <c r="X314" s="221"/>
    </row>
    <row r="315" spans="17:24" ht="12.75">
      <c r="Q315" s="221"/>
      <c r="R315" s="221"/>
      <c r="S315" s="221"/>
      <c r="T315" s="221"/>
      <c r="U315" s="221"/>
      <c r="V315" s="221"/>
      <c r="W315" s="221"/>
      <c r="X315" s="221"/>
    </row>
    <row r="316" spans="17:24" ht="12.75">
      <c r="Q316" s="221"/>
      <c r="R316" s="221"/>
      <c r="S316" s="221"/>
      <c r="T316" s="221"/>
      <c r="U316" s="221"/>
      <c r="V316" s="221"/>
      <c r="W316" s="221"/>
      <c r="X316" s="221"/>
    </row>
    <row r="317" spans="17:24" ht="12.75">
      <c r="Q317" s="221"/>
      <c r="R317" s="221"/>
      <c r="S317" s="221"/>
      <c r="T317" s="221"/>
      <c r="U317" s="221"/>
      <c r="V317" s="221"/>
      <c r="W317" s="221"/>
      <c r="X317" s="221"/>
    </row>
    <row r="318" spans="17:24" ht="12.75">
      <c r="Q318" s="221"/>
      <c r="R318" s="221"/>
      <c r="S318" s="221"/>
      <c r="T318" s="221"/>
      <c r="U318" s="221"/>
      <c r="V318" s="221"/>
      <c r="W318" s="221"/>
      <c r="X318" s="221"/>
    </row>
    <row r="319" spans="17:24" ht="12.75">
      <c r="Q319" s="221"/>
      <c r="R319" s="221"/>
      <c r="S319" s="221"/>
      <c r="T319" s="221"/>
      <c r="U319" s="221"/>
      <c r="V319" s="221"/>
      <c r="W319" s="221"/>
      <c r="X319" s="221"/>
    </row>
    <row r="320" spans="17:24" ht="12.75">
      <c r="Q320" s="221"/>
      <c r="R320" s="221"/>
      <c r="S320" s="221"/>
      <c r="T320" s="221"/>
      <c r="U320" s="221"/>
      <c r="V320" s="221"/>
      <c r="W320" s="221"/>
      <c r="X320" s="221"/>
    </row>
  </sheetData>
  <sheetProtection/>
  <mergeCells count="23">
    <mergeCell ref="B137:C137"/>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23" right="0.17" top="1.1" bottom="0.55" header="0.86" footer="0.34"/>
  <pageSetup horizontalDpi="600" verticalDpi="600" orientation="landscape" paperSize="9" scale="90"/>
  <headerFooter alignWithMargins="0">
    <oddHeader>&amp;C&amp;8lapa &amp;P</oddHeader>
    <oddFooter>&amp;R&amp;8Lokālā tāme Nr.2-3</oddFooter>
  </headerFooter>
</worksheet>
</file>

<file path=xl/worksheets/sheet9.xml><?xml version="1.0" encoding="utf-8"?>
<worksheet xmlns="http://schemas.openxmlformats.org/spreadsheetml/2006/main" xmlns:r="http://schemas.openxmlformats.org/officeDocument/2006/relationships">
  <sheetPr>
    <tabColor indexed="13"/>
  </sheetPr>
  <dimension ref="A1:X534"/>
  <sheetViews>
    <sheetView zoomScale="75" zoomScaleNormal="75" workbookViewId="0" topLeftCell="A1">
      <selection activeCell="B358" sqref="B358"/>
    </sheetView>
  </sheetViews>
  <sheetFormatPr defaultColWidth="9.140625" defaultRowHeight="12.75"/>
  <cols>
    <col min="1" max="1" width="4.421875" style="220" customWidth="1"/>
    <col min="2" max="2" width="8.28125" style="220" customWidth="1"/>
    <col min="3" max="3" width="37.421875" style="220" customWidth="1"/>
    <col min="4" max="4" width="6.421875" style="220" customWidth="1"/>
    <col min="5" max="5" width="7.421875" style="220" customWidth="1"/>
    <col min="6" max="6" width="6.140625" style="220" customWidth="1"/>
    <col min="7" max="7" width="7.140625" style="220" customWidth="1"/>
    <col min="8" max="8" width="8.00390625" style="220" customWidth="1"/>
    <col min="9" max="9" width="8.28125" style="220" customWidth="1"/>
    <col min="10" max="11" width="9.140625" style="220" customWidth="1"/>
    <col min="12" max="12" width="10.140625" style="220" customWidth="1"/>
    <col min="13" max="13" width="9.421875" style="220" customWidth="1"/>
    <col min="14" max="15" width="9.7109375" style="220" customWidth="1"/>
    <col min="16" max="16" width="12.140625" style="220" customWidth="1"/>
    <col min="17" max="16384" width="9.140625" style="220" customWidth="1"/>
  </cols>
  <sheetData>
    <row r="1" s="210" customFormat="1" ht="15">
      <c r="A1" s="208" t="s">
        <v>1622</v>
      </c>
    </row>
    <row r="2" s="210" customFormat="1" ht="15">
      <c r="A2" s="208" t="s">
        <v>947</v>
      </c>
    </row>
    <row r="3" spans="1:16" s="210" customFormat="1" ht="14.25">
      <c r="A3" s="758" t="s">
        <v>678</v>
      </c>
      <c r="B3" s="758"/>
      <c r="C3" s="758"/>
      <c r="D3" s="758"/>
      <c r="E3" s="758"/>
      <c r="F3" s="758"/>
      <c r="G3" s="758"/>
      <c r="H3" s="758"/>
      <c r="I3" s="758"/>
      <c r="J3" s="758"/>
      <c r="K3" s="758"/>
      <c r="L3" s="758"/>
      <c r="M3" s="758"/>
      <c r="N3" s="758"/>
      <c r="O3" s="758"/>
      <c r="P3" s="758"/>
    </row>
    <row r="4" spans="1:16" s="210" customFormat="1" ht="15">
      <c r="A4" s="759" t="s">
        <v>932</v>
      </c>
      <c r="B4" s="759"/>
      <c r="C4" s="759"/>
      <c r="D4" s="759"/>
      <c r="E4" s="759"/>
      <c r="F4" s="759"/>
      <c r="G4" s="759"/>
      <c r="H4" s="759"/>
      <c r="I4" s="759"/>
      <c r="J4" s="759"/>
      <c r="K4" s="759"/>
      <c r="L4" s="759"/>
      <c r="M4" s="759"/>
      <c r="N4" s="759"/>
      <c r="O4" s="759"/>
      <c r="P4" s="759"/>
    </row>
    <row r="5" s="210" customFormat="1" ht="15">
      <c r="P5" s="211"/>
    </row>
    <row r="6" spans="9:16" s="210" customFormat="1" ht="15">
      <c r="I6" s="212"/>
      <c r="J6" s="212"/>
      <c r="K6" s="760" t="s">
        <v>1498</v>
      </c>
      <c r="L6" s="760"/>
      <c r="M6" s="760"/>
      <c r="N6" s="760"/>
      <c r="O6" s="761">
        <f>P353</f>
        <v>0</v>
      </c>
      <c r="P6" s="761"/>
    </row>
    <row r="7" spans="9:16" s="210" customFormat="1" ht="13.5" customHeight="1">
      <c r="I7" s="212"/>
      <c r="J7" s="213"/>
      <c r="K7" s="211"/>
      <c r="L7" s="214"/>
      <c r="M7" s="215"/>
      <c r="N7" s="213"/>
      <c r="O7" s="213"/>
      <c r="P7" s="215"/>
    </row>
    <row r="8" spans="1:16" s="212" customFormat="1" ht="15">
      <c r="A8" s="212" t="s">
        <v>941</v>
      </c>
      <c r="J8" s="213"/>
      <c r="K8" s="211"/>
      <c r="L8" s="214"/>
      <c r="M8" s="216"/>
      <c r="N8" s="213"/>
      <c r="O8" s="213"/>
      <c r="P8" s="216"/>
    </row>
    <row r="9" spans="1:5" s="210" customFormat="1" ht="15">
      <c r="A9" s="217" t="s">
        <v>2349</v>
      </c>
      <c r="B9" s="217"/>
      <c r="C9" s="218"/>
      <c r="D9" s="218"/>
      <c r="E9" s="218"/>
    </row>
    <row r="10" spans="1:5" s="210" customFormat="1" ht="15">
      <c r="A10" s="219"/>
      <c r="B10" s="217"/>
      <c r="C10" s="218"/>
      <c r="D10" s="218"/>
      <c r="E10" s="218"/>
    </row>
    <row r="11" spans="6:16" ht="12" customHeight="1" thickBot="1">
      <c r="F11" s="221"/>
      <c r="G11" s="221"/>
      <c r="H11" s="221"/>
      <c r="I11" s="221"/>
      <c r="J11" s="221"/>
      <c r="K11" s="221"/>
      <c r="L11" s="221"/>
      <c r="M11" s="221"/>
      <c r="N11" s="221"/>
      <c r="O11" s="221"/>
      <c r="P11" s="221"/>
    </row>
    <row r="12" spans="1:16" s="221" customFormat="1" ht="12.75" customHeight="1" thickBot="1">
      <c r="A12" s="752" t="s">
        <v>1522</v>
      </c>
      <c r="B12" s="755" t="s">
        <v>1523</v>
      </c>
      <c r="C12" s="755" t="s">
        <v>1524</v>
      </c>
      <c r="D12" s="755" t="s">
        <v>1525</v>
      </c>
      <c r="E12" s="755" t="s">
        <v>1526</v>
      </c>
      <c r="F12" s="770" t="s">
        <v>1527</v>
      </c>
      <c r="G12" s="771"/>
      <c r="H12" s="771"/>
      <c r="I12" s="771"/>
      <c r="J12" s="771"/>
      <c r="K12" s="772"/>
      <c r="L12" s="771" t="s">
        <v>1528</v>
      </c>
      <c r="M12" s="771"/>
      <c r="N12" s="771"/>
      <c r="O12" s="771"/>
      <c r="P12" s="773"/>
    </row>
    <row r="13" spans="1:16" s="221" customFormat="1" ht="12.75" customHeight="1">
      <c r="A13" s="753"/>
      <c r="B13" s="756"/>
      <c r="C13" s="756"/>
      <c r="D13" s="756"/>
      <c r="E13" s="756"/>
      <c r="F13" s="762" t="s">
        <v>1529</v>
      </c>
      <c r="G13" s="762" t="s">
        <v>1530</v>
      </c>
      <c r="H13" s="762" t="s">
        <v>1531</v>
      </c>
      <c r="I13" s="762" t="s">
        <v>100</v>
      </c>
      <c r="J13" s="762" t="s">
        <v>101</v>
      </c>
      <c r="K13" s="767" t="s">
        <v>102</v>
      </c>
      <c r="L13" s="762" t="s">
        <v>103</v>
      </c>
      <c r="M13" s="762" t="s">
        <v>1531</v>
      </c>
      <c r="N13" s="762" t="s">
        <v>100</v>
      </c>
      <c r="O13" s="762" t="s">
        <v>101</v>
      </c>
      <c r="P13" s="765" t="s">
        <v>104</v>
      </c>
    </row>
    <row r="14" spans="1:16" s="221" customFormat="1" ht="12.75" customHeight="1">
      <c r="A14" s="753"/>
      <c r="B14" s="756"/>
      <c r="C14" s="756"/>
      <c r="D14" s="756"/>
      <c r="E14" s="756"/>
      <c r="F14" s="763"/>
      <c r="G14" s="763"/>
      <c r="H14" s="763"/>
      <c r="I14" s="763"/>
      <c r="J14" s="763"/>
      <c r="K14" s="767"/>
      <c r="L14" s="763"/>
      <c r="M14" s="763"/>
      <c r="N14" s="763"/>
      <c r="O14" s="763"/>
      <c r="P14" s="765"/>
    </row>
    <row r="15" spans="1:16" s="221" customFormat="1" ht="12.75" customHeight="1">
      <c r="A15" s="753"/>
      <c r="B15" s="756"/>
      <c r="C15" s="756"/>
      <c r="D15" s="756"/>
      <c r="E15" s="756"/>
      <c r="F15" s="763"/>
      <c r="G15" s="763"/>
      <c r="H15" s="763"/>
      <c r="I15" s="763"/>
      <c r="J15" s="763"/>
      <c r="K15" s="767"/>
      <c r="L15" s="763"/>
      <c r="M15" s="763"/>
      <c r="N15" s="763"/>
      <c r="O15" s="763"/>
      <c r="P15" s="765"/>
    </row>
    <row r="16" spans="1:16" s="221" customFormat="1" ht="12.75" customHeight="1" thickBot="1">
      <c r="A16" s="754"/>
      <c r="B16" s="757"/>
      <c r="C16" s="757"/>
      <c r="D16" s="757"/>
      <c r="E16" s="757"/>
      <c r="F16" s="764"/>
      <c r="G16" s="764"/>
      <c r="H16" s="764"/>
      <c r="I16" s="764"/>
      <c r="J16" s="764"/>
      <c r="K16" s="768"/>
      <c r="L16" s="764"/>
      <c r="M16" s="764"/>
      <c r="N16" s="764"/>
      <c r="O16" s="764"/>
      <c r="P16" s="766"/>
    </row>
    <row r="17" spans="1:16" s="221" customFormat="1" ht="12.75" customHeight="1" thickBot="1">
      <c r="A17" s="222" t="s">
        <v>105</v>
      </c>
      <c r="B17" s="223" t="s">
        <v>106</v>
      </c>
      <c r="C17" s="223" t="s">
        <v>107</v>
      </c>
      <c r="D17" s="223" t="s">
        <v>108</v>
      </c>
      <c r="E17" s="223" t="s">
        <v>109</v>
      </c>
      <c r="F17" s="223" t="s">
        <v>110</v>
      </c>
      <c r="G17" s="223" t="s">
        <v>111</v>
      </c>
      <c r="H17" s="223" t="s">
        <v>112</v>
      </c>
      <c r="I17" s="223" t="s">
        <v>113</v>
      </c>
      <c r="J17" s="223" t="s">
        <v>114</v>
      </c>
      <c r="K17" s="224" t="s">
        <v>115</v>
      </c>
      <c r="L17" s="223" t="s">
        <v>116</v>
      </c>
      <c r="M17" s="223" t="s">
        <v>117</v>
      </c>
      <c r="N17" s="223" t="s">
        <v>118</v>
      </c>
      <c r="O17" s="223" t="s">
        <v>119</v>
      </c>
      <c r="P17" s="225" t="s">
        <v>120</v>
      </c>
    </row>
    <row r="18" spans="1:16" s="232" customFormat="1" ht="18" customHeight="1">
      <c r="A18" s="325"/>
      <c r="B18" s="380"/>
      <c r="C18" s="392" t="s">
        <v>2024</v>
      </c>
      <c r="D18" s="327"/>
      <c r="E18" s="326"/>
      <c r="F18" s="329"/>
      <c r="G18" s="326"/>
      <c r="H18" s="328"/>
      <c r="I18" s="329"/>
      <c r="J18" s="326"/>
      <c r="K18" s="230"/>
      <c r="L18" s="183"/>
      <c r="M18" s="183"/>
      <c r="N18" s="183"/>
      <c r="O18" s="183"/>
      <c r="P18" s="231"/>
    </row>
    <row r="19" spans="1:16" s="232" customFormat="1" ht="30" customHeight="1">
      <c r="A19" s="384" t="s">
        <v>2025</v>
      </c>
      <c r="B19" s="391"/>
      <c r="C19" s="388" t="s">
        <v>2026</v>
      </c>
      <c r="D19" s="380" t="s">
        <v>1800</v>
      </c>
      <c r="E19" s="467" t="s">
        <v>2025</v>
      </c>
      <c r="F19" s="424"/>
      <c r="G19" s="420"/>
      <c r="H19" s="426"/>
      <c r="I19" s="424"/>
      <c r="J19" s="336"/>
      <c r="K19" s="230"/>
      <c r="L19" s="183"/>
      <c r="M19" s="183"/>
      <c r="N19" s="183"/>
      <c r="O19" s="183"/>
      <c r="P19" s="231"/>
    </row>
    <row r="20" spans="1:16" s="232" customFormat="1" ht="18" customHeight="1">
      <c r="A20" s="383"/>
      <c r="B20" s="391"/>
      <c r="C20" s="389" t="s">
        <v>2027</v>
      </c>
      <c r="D20" s="329"/>
      <c r="E20" s="326"/>
      <c r="F20" s="329"/>
      <c r="G20" s="326"/>
      <c r="H20" s="328"/>
      <c r="I20" s="329"/>
      <c r="J20" s="326"/>
      <c r="K20" s="230"/>
      <c r="L20" s="183"/>
      <c r="M20" s="183"/>
      <c r="N20" s="183"/>
      <c r="O20" s="183"/>
      <c r="P20" s="231"/>
    </row>
    <row r="21" spans="1:16" s="232" customFormat="1" ht="18" customHeight="1">
      <c r="A21" s="383"/>
      <c r="B21" s="391"/>
      <c r="C21" s="389" t="s">
        <v>2028</v>
      </c>
      <c r="D21" s="329"/>
      <c r="E21" s="326"/>
      <c r="F21" s="329"/>
      <c r="G21" s="326"/>
      <c r="H21" s="328"/>
      <c r="I21" s="329"/>
      <c r="J21" s="326"/>
      <c r="K21" s="230"/>
      <c r="L21" s="183"/>
      <c r="M21" s="183"/>
      <c r="N21" s="183"/>
      <c r="O21" s="183"/>
      <c r="P21" s="231"/>
    </row>
    <row r="22" spans="1:16" s="232" customFormat="1" ht="18" customHeight="1">
      <c r="A22" s="383"/>
      <c r="B22" s="391"/>
      <c r="C22" s="389" t="s">
        <v>2029</v>
      </c>
      <c r="D22" s="329"/>
      <c r="E22" s="326"/>
      <c r="F22" s="329"/>
      <c r="G22" s="326"/>
      <c r="H22" s="328"/>
      <c r="I22" s="329"/>
      <c r="J22" s="326"/>
      <c r="K22" s="230"/>
      <c r="L22" s="183"/>
      <c r="M22" s="183"/>
      <c r="N22" s="183"/>
      <c r="O22" s="183"/>
      <c r="P22" s="231"/>
    </row>
    <row r="23" spans="1:16" s="232" customFormat="1" ht="18" customHeight="1">
      <c r="A23" s="383"/>
      <c r="B23" s="391"/>
      <c r="C23" s="389" t="s">
        <v>2028</v>
      </c>
      <c r="D23" s="329"/>
      <c r="E23" s="326"/>
      <c r="F23" s="329"/>
      <c r="G23" s="326"/>
      <c r="H23" s="328"/>
      <c r="I23" s="329"/>
      <c r="J23" s="326"/>
      <c r="K23" s="230"/>
      <c r="L23" s="183"/>
      <c r="M23" s="183"/>
      <c r="N23" s="183"/>
      <c r="O23" s="183"/>
      <c r="P23" s="231"/>
    </row>
    <row r="24" spans="1:16" s="232" customFormat="1" ht="31.5" customHeight="1">
      <c r="A24" s="383"/>
      <c r="B24" s="391"/>
      <c r="C24" s="390" t="s">
        <v>2030</v>
      </c>
      <c r="D24" s="329"/>
      <c r="E24" s="326"/>
      <c r="F24" s="329"/>
      <c r="G24" s="326"/>
      <c r="H24" s="328"/>
      <c r="I24" s="329"/>
      <c r="J24" s="326"/>
      <c r="K24" s="230"/>
      <c r="L24" s="183"/>
      <c r="M24" s="183"/>
      <c r="N24" s="183"/>
      <c r="O24" s="183"/>
      <c r="P24" s="231"/>
    </row>
    <row r="25" spans="1:16" s="232" customFormat="1" ht="18" customHeight="1">
      <c r="A25" s="383"/>
      <c r="B25" s="391"/>
      <c r="C25" s="390" t="s">
        <v>2031</v>
      </c>
      <c r="D25" s="382"/>
      <c r="E25" s="326"/>
      <c r="F25" s="329"/>
      <c r="G25" s="326"/>
      <c r="H25" s="328"/>
      <c r="I25" s="329"/>
      <c r="J25" s="326"/>
      <c r="K25" s="230"/>
      <c r="L25" s="183"/>
      <c r="M25" s="183"/>
      <c r="N25" s="183"/>
      <c r="O25" s="183"/>
      <c r="P25" s="231"/>
    </row>
    <row r="26" spans="1:16" s="232" customFormat="1" ht="18" customHeight="1">
      <c r="A26" s="383"/>
      <c r="B26" s="391"/>
      <c r="C26" s="390" t="s">
        <v>2032</v>
      </c>
      <c r="D26" s="329"/>
      <c r="E26" s="326"/>
      <c r="F26" s="329"/>
      <c r="G26" s="326"/>
      <c r="H26" s="328"/>
      <c r="I26" s="329"/>
      <c r="J26" s="326"/>
      <c r="K26" s="230"/>
      <c r="L26" s="183"/>
      <c r="M26" s="183"/>
      <c r="N26" s="183"/>
      <c r="O26" s="183"/>
      <c r="P26" s="231"/>
    </row>
    <row r="27" spans="1:16" s="232" customFormat="1" ht="18" customHeight="1">
      <c r="A27" s="383"/>
      <c r="B27" s="391"/>
      <c r="C27" s="390" t="s">
        <v>2033</v>
      </c>
      <c r="D27" s="329"/>
      <c r="E27" s="326"/>
      <c r="F27" s="329"/>
      <c r="G27" s="326"/>
      <c r="H27" s="328"/>
      <c r="I27" s="329"/>
      <c r="J27" s="326"/>
      <c r="K27" s="230"/>
      <c r="L27" s="183"/>
      <c r="M27" s="183"/>
      <c r="N27" s="183"/>
      <c r="O27" s="183"/>
      <c r="P27" s="231"/>
    </row>
    <row r="28" spans="1:16" s="232" customFormat="1" ht="18" customHeight="1">
      <c r="A28" s="383"/>
      <c r="B28" s="391"/>
      <c r="C28" s="390" t="s">
        <v>2034</v>
      </c>
      <c r="D28" s="329"/>
      <c r="E28" s="326"/>
      <c r="F28" s="329"/>
      <c r="G28" s="326"/>
      <c r="H28" s="328"/>
      <c r="I28" s="329"/>
      <c r="J28" s="326"/>
      <c r="K28" s="230"/>
      <c r="L28" s="183"/>
      <c r="M28" s="183"/>
      <c r="N28" s="183"/>
      <c r="O28" s="183"/>
      <c r="P28" s="231"/>
    </row>
    <row r="29" spans="1:16" s="232" customFormat="1" ht="18" customHeight="1">
      <c r="A29" s="383"/>
      <c r="B29" s="391"/>
      <c r="C29" s="390" t="s">
        <v>2035</v>
      </c>
      <c r="D29" s="329"/>
      <c r="E29" s="326"/>
      <c r="F29" s="329"/>
      <c r="G29" s="326"/>
      <c r="H29" s="328"/>
      <c r="I29" s="329"/>
      <c r="J29" s="326"/>
      <c r="K29" s="230"/>
      <c r="L29" s="183"/>
      <c r="M29" s="183"/>
      <c r="N29" s="183"/>
      <c r="O29" s="183"/>
      <c r="P29" s="231"/>
    </row>
    <row r="30" spans="1:16" s="232" customFormat="1" ht="18" customHeight="1">
      <c r="A30" s="384"/>
      <c r="B30" s="391"/>
      <c r="C30" s="390" t="s">
        <v>2036</v>
      </c>
      <c r="D30" s="385"/>
      <c r="E30" s="326"/>
      <c r="F30" s="329"/>
      <c r="G30" s="326"/>
      <c r="H30" s="328"/>
      <c r="I30" s="329"/>
      <c r="J30" s="326"/>
      <c r="K30" s="230"/>
      <c r="L30" s="183"/>
      <c r="M30" s="183"/>
      <c r="N30" s="183"/>
      <c r="O30" s="183"/>
      <c r="P30" s="231"/>
    </row>
    <row r="31" spans="1:16" s="232" customFormat="1" ht="18" customHeight="1">
      <c r="A31" s="384" t="s">
        <v>2037</v>
      </c>
      <c r="B31" s="391" t="s">
        <v>2038</v>
      </c>
      <c r="C31" s="390" t="s">
        <v>2039</v>
      </c>
      <c r="D31" s="380" t="s">
        <v>144</v>
      </c>
      <c r="E31" s="359">
        <v>2</v>
      </c>
      <c r="F31" s="338"/>
      <c r="G31" s="336"/>
      <c r="H31" s="337"/>
      <c r="I31" s="338"/>
      <c r="J31" s="336"/>
      <c r="K31" s="230"/>
      <c r="L31" s="183"/>
      <c r="M31" s="183"/>
      <c r="N31" s="183"/>
      <c r="O31" s="183"/>
      <c r="P31" s="231"/>
    </row>
    <row r="32" spans="1:16" s="232" customFormat="1" ht="18" customHeight="1">
      <c r="A32" s="384" t="s">
        <v>942</v>
      </c>
      <c r="B32" s="391" t="s">
        <v>2040</v>
      </c>
      <c r="C32" s="390" t="s">
        <v>2041</v>
      </c>
      <c r="D32" s="380" t="s">
        <v>144</v>
      </c>
      <c r="E32" s="359">
        <v>130</v>
      </c>
      <c r="F32" s="338"/>
      <c r="G32" s="336"/>
      <c r="H32" s="337"/>
      <c r="I32" s="338"/>
      <c r="J32" s="336"/>
      <c r="K32" s="230"/>
      <c r="L32" s="183"/>
      <c r="M32" s="183"/>
      <c r="N32" s="183"/>
      <c r="O32" s="183"/>
      <c r="P32" s="231"/>
    </row>
    <row r="33" spans="1:16" s="232" customFormat="1" ht="18" customHeight="1">
      <c r="A33" s="384" t="s">
        <v>957</v>
      </c>
      <c r="B33" s="589" t="s">
        <v>2042</v>
      </c>
      <c r="C33" s="590" t="s">
        <v>2043</v>
      </c>
      <c r="D33" s="591" t="s">
        <v>144</v>
      </c>
      <c r="E33" s="582">
        <v>135</v>
      </c>
      <c r="F33" s="466"/>
      <c r="G33" s="464"/>
      <c r="H33" s="465"/>
      <c r="I33" s="466"/>
      <c r="J33" s="464"/>
      <c r="K33" s="238"/>
      <c r="L33" s="190"/>
      <c r="M33" s="190"/>
      <c r="N33" s="190"/>
      <c r="O33" s="190"/>
      <c r="P33" s="239"/>
    </row>
    <row r="34" spans="1:16" s="232" customFormat="1" ht="18" customHeight="1">
      <c r="A34" s="384" t="s">
        <v>148</v>
      </c>
      <c r="B34" s="391" t="s">
        <v>2042</v>
      </c>
      <c r="C34" s="390" t="s">
        <v>2044</v>
      </c>
      <c r="D34" s="380" t="s">
        <v>144</v>
      </c>
      <c r="E34" s="359">
        <v>8</v>
      </c>
      <c r="F34" s="338"/>
      <c r="G34" s="336"/>
      <c r="H34" s="337"/>
      <c r="I34" s="338"/>
      <c r="J34" s="336"/>
      <c r="K34" s="230"/>
      <c r="L34" s="183"/>
      <c r="M34" s="183"/>
      <c r="N34" s="183"/>
      <c r="O34" s="183"/>
      <c r="P34" s="231"/>
    </row>
    <row r="35" spans="1:16" s="232" customFormat="1" ht="18" customHeight="1">
      <c r="A35" s="384" t="s">
        <v>959</v>
      </c>
      <c r="B35" s="391" t="s">
        <v>2045</v>
      </c>
      <c r="C35" s="390" t="s">
        <v>2046</v>
      </c>
      <c r="D35" s="380" t="s">
        <v>144</v>
      </c>
      <c r="E35" s="359">
        <v>290</v>
      </c>
      <c r="F35" s="338"/>
      <c r="G35" s="336"/>
      <c r="H35" s="337"/>
      <c r="I35" s="338"/>
      <c r="J35" s="336"/>
      <c r="K35" s="230"/>
      <c r="L35" s="183"/>
      <c r="M35" s="183"/>
      <c r="N35" s="183"/>
      <c r="O35" s="183"/>
      <c r="P35" s="231"/>
    </row>
    <row r="36" spans="1:16" s="232" customFormat="1" ht="18" customHeight="1">
      <c r="A36" s="384" t="s">
        <v>960</v>
      </c>
      <c r="B36" s="391" t="s">
        <v>2047</v>
      </c>
      <c r="C36" s="390" t="s">
        <v>2048</v>
      </c>
      <c r="D36" s="380" t="s">
        <v>144</v>
      </c>
      <c r="E36" s="359">
        <v>68</v>
      </c>
      <c r="F36" s="338"/>
      <c r="G36" s="336"/>
      <c r="H36" s="337"/>
      <c r="I36" s="338"/>
      <c r="J36" s="336"/>
      <c r="K36" s="230"/>
      <c r="L36" s="183"/>
      <c r="M36" s="183"/>
      <c r="N36" s="183"/>
      <c r="O36" s="183"/>
      <c r="P36" s="231"/>
    </row>
    <row r="37" spans="1:16" s="232" customFormat="1" ht="18" customHeight="1">
      <c r="A37" s="384" t="s">
        <v>962</v>
      </c>
      <c r="B37" s="391" t="s">
        <v>2049</v>
      </c>
      <c r="C37" s="390" t="s">
        <v>2050</v>
      </c>
      <c r="D37" s="380" t="s">
        <v>144</v>
      </c>
      <c r="E37" s="359">
        <v>69</v>
      </c>
      <c r="F37" s="338"/>
      <c r="G37" s="336"/>
      <c r="H37" s="337"/>
      <c r="I37" s="338"/>
      <c r="J37" s="336"/>
      <c r="K37" s="230"/>
      <c r="L37" s="183"/>
      <c r="M37" s="183"/>
      <c r="N37" s="183"/>
      <c r="O37" s="183"/>
      <c r="P37" s="231"/>
    </row>
    <row r="38" spans="1:16" s="232" customFormat="1" ht="18" customHeight="1">
      <c r="A38" s="384" t="s">
        <v>2051</v>
      </c>
      <c r="B38" s="391" t="s">
        <v>2049</v>
      </c>
      <c r="C38" s="390" t="s">
        <v>2052</v>
      </c>
      <c r="D38" s="380" t="s">
        <v>144</v>
      </c>
      <c r="E38" s="359">
        <v>11</v>
      </c>
      <c r="F38" s="338"/>
      <c r="G38" s="336"/>
      <c r="H38" s="337"/>
      <c r="I38" s="338"/>
      <c r="J38" s="336"/>
      <c r="K38" s="230"/>
      <c r="L38" s="183"/>
      <c r="M38" s="183"/>
      <c r="N38" s="183"/>
      <c r="O38" s="183"/>
      <c r="P38" s="231"/>
    </row>
    <row r="39" spans="1:16" s="232" customFormat="1" ht="18" customHeight="1">
      <c r="A39" s="384" t="s">
        <v>237</v>
      </c>
      <c r="B39" s="391" t="s">
        <v>2053</v>
      </c>
      <c r="C39" s="390" t="s">
        <v>2054</v>
      </c>
      <c r="D39" s="380" t="s">
        <v>144</v>
      </c>
      <c r="E39" s="359">
        <v>1</v>
      </c>
      <c r="F39" s="338"/>
      <c r="G39" s="336"/>
      <c r="H39" s="337"/>
      <c r="I39" s="338"/>
      <c r="J39" s="336"/>
      <c r="K39" s="230"/>
      <c r="L39" s="183"/>
      <c r="M39" s="183"/>
      <c r="N39" s="183"/>
      <c r="O39" s="183"/>
      <c r="P39" s="231"/>
    </row>
    <row r="40" spans="1:16" s="232" customFormat="1" ht="18" customHeight="1">
      <c r="A40" s="384" t="s">
        <v>2055</v>
      </c>
      <c r="B40" s="391" t="s">
        <v>2056</v>
      </c>
      <c r="C40" s="390" t="s">
        <v>2057</v>
      </c>
      <c r="D40" s="380" t="s">
        <v>144</v>
      </c>
      <c r="E40" s="359">
        <v>2</v>
      </c>
      <c r="F40" s="338"/>
      <c r="G40" s="336"/>
      <c r="H40" s="337"/>
      <c r="I40" s="338"/>
      <c r="J40" s="336"/>
      <c r="K40" s="230"/>
      <c r="L40" s="183"/>
      <c r="M40" s="183"/>
      <c r="N40" s="183"/>
      <c r="O40" s="183"/>
      <c r="P40" s="231"/>
    </row>
    <row r="41" spans="1:16" s="232" customFormat="1" ht="18" customHeight="1">
      <c r="A41" s="384" t="s">
        <v>2058</v>
      </c>
      <c r="B41" s="391" t="s">
        <v>2056</v>
      </c>
      <c r="C41" s="390" t="s">
        <v>2059</v>
      </c>
      <c r="D41" s="380" t="s">
        <v>144</v>
      </c>
      <c r="E41" s="359">
        <v>36</v>
      </c>
      <c r="F41" s="338"/>
      <c r="G41" s="336"/>
      <c r="H41" s="337"/>
      <c r="I41" s="338"/>
      <c r="J41" s="336"/>
      <c r="K41" s="230"/>
      <c r="L41" s="183"/>
      <c r="M41" s="183"/>
      <c r="N41" s="183"/>
      <c r="O41" s="183"/>
      <c r="P41" s="231"/>
    </row>
    <row r="42" spans="1:16" s="232" customFormat="1" ht="18" customHeight="1">
      <c r="A42" s="384" t="s">
        <v>2090</v>
      </c>
      <c r="B42" s="391" t="s">
        <v>2056</v>
      </c>
      <c r="C42" s="390" t="s">
        <v>2091</v>
      </c>
      <c r="D42" s="380" t="s">
        <v>144</v>
      </c>
      <c r="E42" s="359">
        <v>12</v>
      </c>
      <c r="F42" s="338"/>
      <c r="G42" s="336"/>
      <c r="H42" s="337"/>
      <c r="I42" s="338"/>
      <c r="J42" s="336"/>
      <c r="K42" s="230"/>
      <c r="L42" s="183"/>
      <c r="M42" s="183"/>
      <c r="N42" s="183"/>
      <c r="O42" s="183"/>
      <c r="P42" s="231"/>
    </row>
    <row r="43" spans="1:16" s="232" customFormat="1" ht="18" customHeight="1">
      <c r="A43" s="384" t="s">
        <v>2092</v>
      </c>
      <c r="B43" s="391" t="s">
        <v>2056</v>
      </c>
      <c r="C43" s="390" t="s">
        <v>2093</v>
      </c>
      <c r="D43" s="380" t="s">
        <v>144</v>
      </c>
      <c r="E43" s="359">
        <v>16</v>
      </c>
      <c r="F43" s="338"/>
      <c r="G43" s="336"/>
      <c r="H43" s="337"/>
      <c r="I43" s="338"/>
      <c r="J43" s="336"/>
      <c r="K43" s="230"/>
      <c r="L43" s="183"/>
      <c r="M43" s="183"/>
      <c r="N43" s="183"/>
      <c r="O43" s="183"/>
      <c r="P43" s="231"/>
    </row>
    <row r="44" spans="1:16" s="232" customFormat="1" ht="18" customHeight="1">
      <c r="A44" s="384" t="s">
        <v>2094</v>
      </c>
      <c r="B44" s="391" t="s">
        <v>2056</v>
      </c>
      <c r="C44" s="390" t="s">
        <v>2095</v>
      </c>
      <c r="D44" s="380" t="s">
        <v>144</v>
      </c>
      <c r="E44" s="359">
        <v>78</v>
      </c>
      <c r="F44" s="338"/>
      <c r="G44" s="336"/>
      <c r="H44" s="337"/>
      <c r="I44" s="338"/>
      <c r="J44" s="336"/>
      <c r="K44" s="230"/>
      <c r="L44" s="183"/>
      <c r="M44" s="183"/>
      <c r="N44" s="183"/>
      <c r="O44" s="183"/>
      <c r="P44" s="231"/>
    </row>
    <row r="45" spans="1:16" s="232" customFormat="1" ht="18" customHeight="1">
      <c r="A45" s="384" t="s">
        <v>2096</v>
      </c>
      <c r="B45" s="391" t="s">
        <v>2056</v>
      </c>
      <c r="C45" s="390" t="s">
        <v>2097</v>
      </c>
      <c r="D45" s="380" t="s">
        <v>144</v>
      </c>
      <c r="E45" s="359">
        <v>43</v>
      </c>
      <c r="F45" s="338"/>
      <c r="G45" s="336"/>
      <c r="H45" s="337"/>
      <c r="I45" s="338"/>
      <c r="J45" s="336"/>
      <c r="K45" s="230"/>
      <c r="L45" s="183"/>
      <c r="M45" s="183"/>
      <c r="N45" s="183"/>
      <c r="O45" s="183"/>
      <c r="P45" s="231"/>
    </row>
    <row r="46" spans="1:16" s="232" customFormat="1" ht="18" customHeight="1">
      <c r="A46" s="384" t="s">
        <v>2098</v>
      </c>
      <c r="B46" s="391" t="s">
        <v>2056</v>
      </c>
      <c r="C46" s="390" t="s">
        <v>2099</v>
      </c>
      <c r="D46" s="380" t="s">
        <v>144</v>
      </c>
      <c r="E46" s="359">
        <v>8</v>
      </c>
      <c r="F46" s="338"/>
      <c r="G46" s="336"/>
      <c r="H46" s="337"/>
      <c r="I46" s="338"/>
      <c r="J46" s="336"/>
      <c r="K46" s="230"/>
      <c r="L46" s="183"/>
      <c r="M46" s="183"/>
      <c r="N46" s="183"/>
      <c r="O46" s="183"/>
      <c r="P46" s="231"/>
    </row>
    <row r="47" spans="1:16" s="232" customFormat="1" ht="18" customHeight="1">
      <c r="A47" s="384" t="s">
        <v>2100</v>
      </c>
      <c r="B47" s="391" t="s">
        <v>2056</v>
      </c>
      <c r="C47" s="390" t="s">
        <v>2101</v>
      </c>
      <c r="D47" s="380" t="s">
        <v>144</v>
      </c>
      <c r="E47" s="359">
        <v>22</v>
      </c>
      <c r="F47" s="338"/>
      <c r="G47" s="336"/>
      <c r="H47" s="337"/>
      <c r="I47" s="338"/>
      <c r="J47" s="336"/>
      <c r="K47" s="230"/>
      <c r="L47" s="183"/>
      <c r="M47" s="183"/>
      <c r="N47" s="183"/>
      <c r="O47" s="183"/>
      <c r="P47" s="231"/>
    </row>
    <row r="48" spans="1:16" s="232" customFormat="1" ht="18" customHeight="1">
      <c r="A48" s="384" t="s">
        <v>2102</v>
      </c>
      <c r="B48" s="391" t="s">
        <v>2103</v>
      </c>
      <c r="C48" s="390" t="s">
        <v>2104</v>
      </c>
      <c r="D48" s="380" t="s">
        <v>144</v>
      </c>
      <c r="E48" s="359">
        <v>4</v>
      </c>
      <c r="F48" s="338"/>
      <c r="G48" s="336"/>
      <c r="H48" s="337"/>
      <c r="I48" s="338"/>
      <c r="J48" s="336"/>
      <c r="K48" s="230"/>
      <c r="L48" s="183"/>
      <c r="M48" s="183"/>
      <c r="N48" s="183"/>
      <c r="O48" s="183"/>
      <c r="P48" s="231"/>
    </row>
    <row r="49" spans="1:16" s="232" customFormat="1" ht="18" customHeight="1">
      <c r="A49" s="384" t="s">
        <v>2105</v>
      </c>
      <c r="B49" s="391" t="s">
        <v>2103</v>
      </c>
      <c r="C49" s="390" t="s">
        <v>2106</v>
      </c>
      <c r="D49" s="380" t="s">
        <v>144</v>
      </c>
      <c r="E49" s="359">
        <v>1</v>
      </c>
      <c r="F49" s="338"/>
      <c r="G49" s="336"/>
      <c r="H49" s="337"/>
      <c r="I49" s="338"/>
      <c r="J49" s="336"/>
      <c r="K49" s="230"/>
      <c r="L49" s="183"/>
      <c r="M49" s="183"/>
      <c r="N49" s="183"/>
      <c r="O49" s="183"/>
      <c r="P49" s="231"/>
    </row>
    <row r="50" spans="1:16" s="232" customFormat="1" ht="18" customHeight="1">
      <c r="A50" s="384" t="s">
        <v>2107</v>
      </c>
      <c r="B50" s="391" t="s">
        <v>2103</v>
      </c>
      <c r="C50" s="390" t="s">
        <v>2108</v>
      </c>
      <c r="D50" s="380" t="s">
        <v>144</v>
      </c>
      <c r="E50" s="359">
        <v>14</v>
      </c>
      <c r="F50" s="338"/>
      <c r="G50" s="336"/>
      <c r="H50" s="337"/>
      <c r="I50" s="338"/>
      <c r="J50" s="336"/>
      <c r="K50" s="230"/>
      <c r="L50" s="183"/>
      <c r="M50" s="183"/>
      <c r="N50" s="183"/>
      <c r="O50" s="183"/>
      <c r="P50" s="231"/>
    </row>
    <row r="51" spans="1:16" s="232" customFormat="1" ht="18" customHeight="1">
      <c r="A51" s="384" t="s">
        <v>2109</v>
      </c>
      <c r="B51" s="391" t="s">
        <v>2103</v>
      </c>
      <c r="C51" s="390" t="s">
        <v>2110</v>
      </c>
      <c r="D51" s="380" t="s">
        <v>144</v>
      </c>
      <c r="E51" s="359">
        <v>6</v>
      </c>
      <c r="F51" s="338"/>
      <c r="G51" s="336"/>
      <c r="H51" s="337"/>
      <c r="I51" s="338"/>
      <c r="J51" s="336"/>
      <c r="K51" s="230"/>
      <c r="L51" s="183"/>
      <c r="M51" s="183"/>
      <c r="N51" s="183"/>
      <c r="O51" s="183"/>
      <c r="P51" s="231"/>
    </row>
    <row r="52" spans="1:16" s="232" customFormat="1" ht="18" customHeight="1">
      <c r="A52" s="384" t="s">
        <v>2111</v>
      </c>
      <c r="B52" s="391" t="s">
        <v>2103</v>
      </c>
      <c r="C52" s="390" t="s">
        <v>2112</v>
      </c>
      <c r="D52" s="380" t="s">
        <v>144</v>
      </c>
      <c r="E52" s="359">
        <v>1</v>
      </c>
      <c r="F52" s="338"/>
      <c r="G52" s="336"/>
      <c r="H52" s="337"/>
      <c r="I52" s="338"/>
      <c r="J52" s="336"/>
      <c r="K52" s="230"/>
      <c r="L52" s="183"/>
      <c r="M52" s="183"/>
      <c r="N52" s="183"/>
      <c r="O52" s="183"/>
      <c r="P52" s="231"/>
    </row>
    <row r="53" spans="1:16" s="232" customFormat="1" ht="18" customHeight="1">
      <c r="A53" s="384" t="s">
        <v>2113</v>
      </c>
      <c r="B53" s="391" t="s">
        <v>2103</v>
      </c>
      <c r="C53" s="390" t="s">
        <v>2114</v>
      </c>
      <c r="D53" s="380" t="s">
        <v>144</v>
      </c>
      <c r="E53" s="359">
        <v>1</v>
      </c>
      <c r="F53" s="338"/>
      <c r="G53" s="336"/>
      <c r="H53" s="337"/>
      <c r="I53" s="338"/>
      <c r="J53" s="336"/>
      <c r="K53" s="230"/>
      <c r="L53" s="183"/>
      <c r="M53" s="183"/>
      <c r="N53" s="183"/>
      <c r="O53" s="183"/>
      <c r="P53" s="231"/>
    </row>
    <row r="54" spans="1:16" s="232" customFormat="1" ht="18" customHeight="1">
      <c r="A54" s="384" t="s">
        <v>2115</v>
      </c>
      <c r="B54" s="391" t="s">
        <v>2103</v>
      </c>
      <c r="C54" s="390" t="s">
        <v>2116</v>
      </c>
      <c r="D54" s="380" t="s">
        <v>144</v>
      </c>
      <c r="E54" s="359">
        <v>10</v>
      </c>
      <c r="F54" s="338"/>
      <c r="G54" s="336"/>
      <c r="H54" s="337"/>
      <c r="I54" s="338"/>
      <c r="J54" s="336"/>
      <c r="K54" s="230"/>
      <c r="L54" s="183"/>
      <c r="M54" s="183"/>
      <c r="N54" s="183"/>
      <c r="O54" s="183"/>
      <c r="P54" s="231"/>
    </row>
    <row r="55" spans="1:16" s="232" customFormat="1" ht="18" customHeight="1">
      <c r="A55" s="384" t="s">
        <v>2117</v>
      </c>
      <c r="B55" s="391" t="s">
        <v>2103</v>
      </c>
      <c r="C55" s="390" t="s">
        <v>2118</v>
      </c>
      <c r="D55" s="380" t="s">
        <v>144</v>
      </c>
      <c r="E55" s="359">
        <v>8</v>
      </c>
      <c r="F55" s="338"/>
      <c r="G55" s="336"/>
      <c r="H55" s="337"/>
      <c r="I55" s="338"/>
      <c r="J55" s="336"/>
      <c r="K55" s="230"/>
      <c r="L55" s="183"/>
      <c r="M55" s="183"/>
      <c r="N55" s="183"/>
      <c r="O55" s="183"/>
      <c r="P55" s="231"/>
    </row>
    <row r="56" spans="1:16" s="232" customFormat="1" ht="18" customHeight="1">
      <c r="A56" s="384" t="s">
        <v>2119</v>
      </c>
      <c r="B56" s="391" t="s">
        <v>2103</v>
      </c>
      <c r="C56" s="390" t="s">
        <v>2120</v>
      </c>
      <c r="D56" s="380" t="s">
        <v>144</v>
      </c>
      <c r="E56" s="359">
        <v>1</v>
      </c>
      <c r="F56" s="338"/>
      <c r="G56" s="336"/>
      <c r="H56" s="337"/>
      <c r="I56" s="338"/>
      <c r="J56" s="336"/>
      <c r="K56" s="230"/>
      <c r="L56" s="183"/>
      <c r="M56" s="183"/>
      <c r="N56" s="183"/>
      <c r="O56" s="183"/>
      <c r="P56" s="231"/>
    </row>
    <row r="57" spans="1:16" s="232" customFormat="1" ht="18" customHeight="1">
      <c r="A57" s="384" t="s">
        <v>2121</v>
      </c>
      <c r="B57" s="391" t="s">
        <v>2103</v>
      </c>
      <c r="C57" s="390" t="s">
        <v>2122</v>
      </c>
      <c r="D57" s="380" t="s">
        <v>144</v>
      </c>
      <c r="E57" s="359">
        <v>2</v>
      </c>
      <c r="F57" s="338"/>
      <c r="G57" s="336"/>
      <c r="H57" s="337"/>
      <c r="I57" s="338"/>
      <c r="J57" s="336"/>
      <c r="K57" s="230"/>
      <c r="L57" s="183"/>
      <c r="M57" s="183"/>
      <c r="N57" s="183"/>
      <c r="O57" s="183"/>
      <c r="P57" s="231"/>
    </row>
    <row r="58" spans="1:16" s="232" customFormat="1" ht="18" customHeight="1">
      <c r="A58" s="384" t="s">
        <v>2123</v>
      </c>
      <c r="B58" s="391" t="s">
        <v>2124</v>
      </c>
      <c r="C58" s="390" t="s">
        <v>2125</v>
      </c>
      <c r="D58" s="380" t="s">
        <v>1782</v>
      </c>
      <c r="E58" s="359">
        <v>1</v>
      </c>
      <c r="F58" s="338"/>
      <c r="G58" s="336"/>
      <c r="H58" s="337"/>
      <c r="I58" s="338"/>
      <c r="J58" s="336"/>
      <c r="K58" s="230"/>
      <c r="L58" s="183"/>
      <c r="M58" s="183"/>
      <c r="N58" s="183"/>
      <c r="O58" s="183"/>
      <c r="P58" s="231"/>
    </row>
    <row r="59" spans="1:16" s="232" customFormat="1" ht="18" customHeight="1">
      <c r="A59" s="384" t="s">
        <v>2126</v>
      </c>
      <c r="B59" s="589" t="s">
        <v>2124</v>
      </c>
      <c r="C59" s="590" t="s">
        <v>2125</v>
      </c>
      <c r="D59" s="591" t="s">
        <v>1782</v>
      </c>
      <c r="E59" s="582">
        <v>1</v>
      </c>
      <c r="F59" s="466"/>
      <c r="G59" s="464"/>
      <c r="H59" s="465"/>
      <c r="I59" s="466"/>
      <c r="J59" s="464"/>
      <c r="K59" s="238"/>
      <c r="L59" s="190"/>
      <c r="M59" s="190"/>
      <c r="N59" s="190"/>
      <c r="O59" s="190"/>
      <c r="P59" s="239"/>
    </row>
    <row r="60" spans="1:16" s="232" customFormat="1" ht="18" customHeight="1">
      <c r="A60" s="384" t="s">
        <v>2127</v>
      </c>
      <c r="B60" s="391" t="s">
        <v>2124</v>
      </c>
      <c r="C60" s="390" t="s">
        <v>2128</v>
      </c>
      <c r="D60" s="380" t="s">
        <v>1782</v>
      </c>
      <c r="E60" s="359">
        <v>1</v>
      </c>
      <c r="F60" s="338"/>
      <c r="G60" s="336"/>
      <c r="H60" s="337"/>
      <c r="I60" s="338"/>
      <c r="J60" s="336"/>
      <c r="K60" s="230"/>
      <c r="L60" s="183"/>
      <c r="M60" s="183"/>
      <c r="N60" s="183"/>
      <c r="O60" s="183"/>
      <c r="P60" s="231"/>
    </row>
    <row r="61" spans="1:16" s="232" customFormat="1" ht="18" customHeight="1">
      <c r="A61" s="384" t="s">
        <v>2129</v>
      </c>
      <c r="B61" s="391" t="s">
        <v>2124</v>
      </c>
      <c r="C61" s="390" t="s">
        <v>2130</v>
      </c>
      <c r="D61" s="380" t="s">
        <v>1782</v>
      </c>
      <c r="E61" s="359">
        <v>4</v>
      </c>
      <c r="F61" s="338"/>
      <c r="G61" s="336"/>
      <c r="H61" s="337"/>
      <c r="I61" s="338"/>
      <c r="J61" s="336"/>
      <c r="K61" s="230"/>
      <c r="L61" s="183"/>
      <c r="M61" s="183"/>
      <c r="N61" s="183"/>
      <c r="O61" s="183"/>
      <c r="P61" s="231"/>
    </row>
    <row r="62" spans="1:16" s="232" customFormat="1" ht="18" customHeight="1">
      <c r="A62" s="384" t="s">
        <v>2131</v>
      </c>
      <c r="B62" s="391" t="s">
        <v>2124</v>
      </c>
      <c r="C62" s="390" t="s">
        <v>2132</v>
      </c>
      <c r="D62" s="380" t="s">
        <v>1782</v>
      </c>
      <c r="E62" s="359">
        <v>2</v>
      </c>
      <c r="F62" s="338"/>
      <c r="G62" s="336"/>
      <c r="H62" s="337"/>
      <c r="I62" s="338"/>
      <c r="J62" s="336"/>
      <c r="K62" s="230"/>
      <c r="L62" s="183"/>
      <c r="M62" s="183"/>
      <c r="N62" s="183"/>
      <c r="O62" s="183"/>
      <c r="P62" s="231"/>
    </row>
    <row r="63" spans="1:16" s="232" customFormat="1" ht="18" customHeight="1">
      <c r="A63" s="384" t="s">
        <v>2133</v>
      </c>
      <c r="B63" s="391" t="s">
        <v>2124</v>
      </c>
      <c r="C63" s="390" t="s">
        <v>2134</v>
      </c>
      <c r="D63" s="380" t="s">
        <v>1782</v>
      </c>
      <c r="E63" s="359">
        <v>1</v>
      </c>
      <c r="F63" s="338"/>
      <c r="G63" s="336"/>
      <c r="H63" s="337"/>
      <c r="I63" s="338"/>
      <c r="J63" s="336"/>
      <c r="K63" s="230"/>
      <c r="L63" s="183"/>
      <c r="M63" s="183"/>
      <c r="N63" s="183"/>
      <c r="O63" s="183"/>
      <c r="P63" s="231"/>
    </row>
    <row r="64" spans="1:16" s="232" customFormat="1" ht="18" customHeight="1">
      <c r="A64" s="384" t="s">
        <v>2135</v>
      </c>
      <c r="B64" s="391" t="s">
        <v>2124</v>
      </c>
      <c r="C64" s="390" t="s">
        <v>2136</v>
      </c>
      <c r="D64" s="380" t="s">
        <v>1782</v>
      </c>
      <c r="E64" s="359">
        <v>1</v>
      </c>
      <c r="F64" s="338"/>
      <c r="G64" s="336"/>
      <c r="H64" s="337"/>
      <c r="I64" s="338"/>
      <c r="J64" s="336"/>
      <c r="K64" s="230"/>
      <c r="L64" s="183"/>
      <c r="M64" s="183"/>
      <c r="N64" s="183"/>
      <c r="O64" s="183"/>
      <c r="P64" s="231"/>
    </row>
    <row r="65" spans="1:16" s="232" customFormat="1" ht="18" customHeight="1">
      <c r="A65" s="384" t="s">
        <v>2137</v>
      </c>
      <c r="B65" s="391" t="s">
        <v>2124</v>
      </c>
      <c r="C65" s="390" t="s">
        <v>2138</v>
      </c>
      <c r="D65" s="380" t="s">
        <v>1782</v>
      </c>
      <c r="E65" s="359">
        <v>1</v>
      </c>
      <c r="F65" s="338"/>
      <c r="G65" s="336"/>
      <c r="H65" s="337"/>
      <c r="I65" s="338"/>
      <c r="J65" s="336"/>
      <c r="K65" s="230"/>
      <c r="L65" s="183"/>
      <c r="M65" s="183"/>
      <c r="N65" s="183"/>
      <c r="O65" s="183"/>
      <c r="P65" s="231"/>
    </row>
    <row r="66" spans="1:16" s="232" customFormat="1" ht="18" customHeight="1">
      <c r="A66" s="384" t="s">
        <v>2139</v>
      </c>
      <c r="B66" s="391" t="s">
        <v>2124</v>
      </c>
      <c r="C66" s="390" t="s">
        <v>2140</v>
      </c>
      <c r="D66" s="380" t="s">
        <v>1782</v>
      </c>
      <c r="E66" s="359">
        <v>1</v>
      </c>
      <c r="F66" s="338"/>
      <c r="G66" s="336"/>
      <c r="H66" s="337"/>
      <c r="I66" s="338"/>
      <c r="J66" s="336"/>
      <c r="K66" s="230"/>
      <c r="L66" s="183"/>
      <c r="M66" s="183"/>
      <c r="N66" s="183"/>
      <c r="O66" s="183"/>
      <c r="P66" s="231"/>
    </row>
    <row r="67" spans="1:16" s="232" customFormat="1" ht="18" customHeight="1">
      <c r="A67" s="384" t="s">
        <v>2141</v>
      </c>
      <c r="B67" s="391" t="s">
        <v>2124</v>
      </c>
      <c r="C67" s="390" t="s">
        <v>2142</v>
      </c>
      <c r="D67" s="380" t="s">
        <v>1782</v>
      </c>
      <c r="E67" s="359">
        <v>1</v>
      </c>
      <c r="F67" s="338"/>
      <c r="G67" s="336"/>
      <c r="H67" s="337"/>
      <c r="I67" s="338"/>
      <c r="J67" s="336"/>
      <c r="K67" s="230"/>
      <c r="L67" s="183"/>
      <c r="M67" s="183"/>
      <c r="N67" s="183"/>
      <c r="O67" s="183"/>
      <c r="P67" s="231"/>
    </row>
    <row r="68" spans="1:16" s="232" customFormat="1" ht="18" customHeight="1">
      <c r="A68" s="384" t="s">
        <v>2143</v>
      </c>
      <c r="B68" s="391" t="s">
        <v>2124</v>
      </c>
      <c r="C68" s="390" t="s">
        <v>2144</v>
      </c>
      <c r="D68" s="380" t="s">
        <v>1782</v>
      </c>
      <c r="E68" s="359">
        <v>10</v>
      </c>
      <c r="F68" s="338"/>
      <c r="G68" s="336"/>
      <c r="H68" s="337"/>
      <c r="I68" s="338"/>
      <c r="J68" s="336"/>
      <c r="K68" s="230"/>
      <c r="L68" s="183"/>
      <c r="M68" s="183"/>
      <c r="N68" s="183"/>
      <c r="O68" s="183"/>
      <c r="P68" s="231"/>
    </row>
    <row r="69" spans="1:16" s="232" customFormat="1" ht="18" customHeight="1">
      <c r="A69" s="384" t="s">
        <v>2145</v>
      </c>
      <c r="B69" s="391" t="s">
        <v>2124</v>
      </c>
      <c r="C69" s="390" t="s">
        <v>2146</v>
      </c>
      <c r="D69" s="380" t="s">
        <v>1782</v>
      </c>
      <c r="E69" s="359">
        <v>25</v>
      </c>
      <c r="F69" s="338"/>
      <c r="G69" s="336"/>
      <c r="H69" s="337"/>
      <c r="I69" s="338"/>
      <c r="J69" s="336"/>
      <c r="K69" s="230"/>
      <c r="L69" s="183"/>
      <c r="M69" s="183"/>
      <c r="N69" s="183"/>
      <c r="O69" s="183"/>
      <c r="P69" s="231"/>
    </row>
    <row r="70" spans="1:16" s="232" customFormat="1" ht="18" customHeight="1">
      <c r="A70" s="384" t="s">
        <v>2147</v>
      </c>
      <c r="B70" s="391" t="s">
        <v>2124</v>
      </c>
      <c r="C70" s="390" t="s">
        <v>2148</v>
      </c>
      <c r="D70" s="380" t="s">
        <v>1782</v>
      </c>
      <c r="E70" s="359">
        <v>4</v>
      </c>
      <c r="F70" s="338"/>
      <c r="G70" s="336"/>
      <c r="H70" s="337"/>
      <c r="I70" s="338"/>
      <c r="J70" s="336"/>
      <c r="K70" s="230"/>
      <c r="L70" s="183"/>
      <c r="M70" s="183"/>
      <c r="N70" s="183"/>
      <c r="O70" s="183"/>
      <c r="P70" s="231"/>
    </row>
    <row r="71" spans="1:16" s="232" customFormat="1" ht="18" customHeight="1">
      <c r="A71" s="384" t="s">
        <v>2149</v>
      </c>
      <c r="B71" s="391" t="s">
        <v>2124</v>
      </c>
      <c r="C71" s="390" t="s">
        <v>2150</v>
      </c>
      <c r="D71" s="380" t="s">
        <v>1782</v>
      </c>
      <c r="E71" s="359">
        <v>40</v>
      </c>
      <c r="F71" s="338"/>
      <c r="G71" s="336"/>
      <c r="H71" s="337"/>
      <c r="I71" s="338"/>
      <c r="J71" s="336"/>
      <c r="K71" s="230"/>
      <c r="L71" s="183"/>
      <c r="M71" s="183"/>
      <c r="N71" s="183"/>
      <c r="O71" s="183"/>
      <c r="P71" s="231"/>
    </row>
    <row r="72" spans="1:16" s="232" customFormat="1" ht="18" customHeight="1">
      <c r="A72" s="384" t="s">
        <v>2151</v>
      </c>
      <c r="B72" s="391" t="s">
        <v>2124</v>
      </c>
      <c r="C72" s="390" t="s">
        <v>2152</v>
      </c>
      <c r="D72" s="380" t="s">
        <v>1782</v>
      </c>
      <c r="E72" s="359">
        <v>1</v>
      </c>
      <c r="F72" s="338"/>
      <c r="G72" s="336"/>
      <c r="H72" s="337"/>
      <c r="I72" s="338"/>
      <c r="J72" s="336"/>
      <c r="K72" s="230"/>
      <c r="L72" s="183"/>
      <c r="M72" s="183"/>
      <c r="N72" s="183"/>
      <c r="O72" s="183"/>
      <c r="P72" s="231"/>
    </row>
    <row r="73" spans="1:16" s="232" customFormat="1" ht="18" customHeight="1">
      <c r="A73" s="384" t="s">
        <v>2153</v>
      </c>
      <c r="B73" s="391" t="s">
        <v>2124</v>
      </c>
      <c r="C73" s="390" t="s">
        <v>2154</v>
      </c>
      <c r="D73" s="380" t="s">
        <v>1782</v>
      </c>
      <c r="E73" s="359">
        <v>1</v>
      </c>
      <c r="F73" s="338"/>
      <c r="G73" s="336"/>
      <c r="H73" s="337"/>
      <c r="I73" s="338"/>
      <c r="J73" s="336"/>
      <c r="K73" s="230"/>
      <c r="L73" s="183"/>
      <c r="M73" s="183"/>
      <c r="N73" s="183"/>
      <c r="O73" s="183"/>
      <c r="P73" s="231"/>
    </row>
    <row r="74" spans="1:16" s="232" customFormat="1" ht="18" customHeight="1">
      <c r="A74" s="384" t="s">
        <v>2155</v>
      </c>
      <c r="B74" s="391" t="s">
        <v>2124</v>
      </c>
      <c r="C74" s="390" t="s">
        <v>2156</v>
      </c>
      <c r="D74" s="380" t="s">
        <v>1782</v>
      </c>
      <c r="E74" s="359">
        <v>1</v>
      </c>
      <c r="F74" s="338"/>
      <c r="G74" s="336"/>
      <c r="H74" s="337"/>
      <c r="I74" s="338"/>
      <c r="J74" s="336"/>
      <c r="K74" s="230"/>
      <c r="L74" s="183"/>
      <c r="M74" s="183"/>
      <c r="N74" s="183"/>
      <c r="O74" s="183"/>
      <c r="P74" s="231"/>
    </row>
    <row r="75" spans="1:16" s="232" customFormat="1" ht="18" customHeight="1">
      <c r="A75" s="384" t="s">
        <v>2157</v>
      </c>
      <c r="B75" s="391" t="s">
        <v>2124</v>
      </c>
      <c r="C75" s="390" t="s">
        <v>2158</v>
      </c>
      <c r="D75" s="380" t="s">
        <v>1782</v>
      </c>
      <c r="E75" s="359">
        <v>2</v>
      </c>
      <c r="F75" s="338"/>
      <c r="G75" s="336"/>
      <c r="H75" s="337"/>
      <c r="I75" s="338"/>
      <c r="J75" s="336"/>
      <c r="K75" s="230"/>
      <c r="L75" s="183"/>
      <c r="M75" s="183"/>
      <c r="N75" s="183"/>
      <c r="O75" s="183"/>
      <c r="P75" s="231"/>
    </row>
    <row r="76" spans="1:16" s="232" customFormat="1" ht="18" customHeight="1">
      <c r="A76" s="384" t="s">
        <v>2159</v>
      </c>
      <c r="B76" s="391" t="s">
        <v>2124</v>
      </c>
      <c r="C76" s="390" t="s">
        <v>2160</v>
      </c>
      <c r="D76" s="380" t="s">
        <v>1782</v>
      </c>
      <c r="E76" s="359">
        <v>2</v>
      </c>
      <c r="F76" s="338"/>
      <c r="G76" s="336"/>
      <c r="H76" s="337"/>
      <c r="I76" s="338"/>
      <c r="J76" s="336"/>
      <c r="K76" s="230"/>
      <c r="L76" s="183"/>
      <c r="M76" s="183"/>
      <c r="N76" s="183"/>
      <c r="O76" s="183"/>
      <c r="P76" s="231"/>
    </row>
    <row r="77" spans="1:16" s="232" customFormat="1" ht="18" customHeight="1">
      <c r="A77" s="384" t="s">
        <v>2161</v>
      </c>
      <c r="B77" s="391" t="s">
        <v>2124</v>
      </c>
      <c r="C77" s="344" t="s">
        <v>2162</v>
      </c>
      <c r="D77" s="380" t="s">
        <v>1782</v>
      </c>
      <c r="E77" s="359">
        <v>1</v>
      </c>
      <c r="F77" s="338"/>
      <c r="G77" s="336"/>
      <c r="H77" s="337"/>
      <c r="I77" s="338"/>
      <c r="J77" s="336"/>
      <c r="K77" s="230"/>
      <c r="L77" s="183"/>
      <c r="M77" s="183"/>
      <c r="N77" s="183"/>
      <c r="O77" s="183"/>
      <c r="P77" s="231"/>
    </row>
    <row r="78" spans="1:16" s="232" customFormat="1" ht="18" customHeight="1">
      <c r="A78" s="384" t="s">
        <v>2163</v>
      </c>
      <c r="B78" s="391" t="s">
        <v>2124</v>
      </c>
      <c r="C78" s="344" t="s">
        <v>2164</v>
      </c>
      <c r="D78" s="380" t="s">
        <v>1782</v>
      </c>
      <c r="E78" s="359">
        <v>3</v>
      </c>
      <c r="F78" s="338"/>
      <c r="G78" s="336"/>
      <c r="H78" s="337"/>
      <c r="I78" s="338"/>
      <c r="J78" s="336"/>
      <c r="K78" s="230"/>
      <c r="L78" s="183"/>
      <c r="M78" s="183"/>
      <c r="N78" s="183"/>
      <c r="O78" s="183"/>
      <c r="P78" s="231"/>
    </row>
    <row r="79" spans="1:16" s="232" customFormat="1" ht="18" customHeight="1">
      <c r="A79" s="384" t="s">
        <v>2165</v>
      </c>
      <c r="B79" s="391" t="s">
        <v>2124</v>
      </c>
      <c r="C79" s="344" t="s">
        <v>2166</v>
      </c>
      <c r="D79" s="380" t="s">
        <v>1782</v>
      </c>
      <c r="E79" s="359">
        <v>1</v>
      </c>
      <c r="F79" s="338"/>
      <c r="G79" s="336"/>
      <c r="H79" s="337"/>
      <c r="I79" s="338"/>
      <c r="J79" s="336"/>
      <c r="K79" s="230"/>
      <c r="L79" s="183"/>
      <c r="M79" s="183"/>
      <c r="N79" s="183"/>
      <c r="O79" s="183"/>
      <c r="P79" s="231"/>
    </row>
    <row r="80" spans="1:16" s="232" customFormat="1" ht="18" customHeight="1">
      <c r="A80" s="384" t="s">
        <v>2167</v>
      </c>
      <c r="B80" s="391" t="s">
        <v>2124</v>
      </c>
      <c r="C80" s="344" t="s">
        <v>453</v>
      </c>
      <c r="D80" s="380" t="s">
        <v>1782</v>
      </c>
      <c r="E80" s="359">
        <v>1</v>
      </c>
      <c r="F80" s="338"/>
      <c r="G80" s="336"/>
      <c r="H80" s="337"/>
      <c r="I80" s="338"/>
      <c r="J80" s="336"/>
      <c r="K80" s="230"/>
      <c r="L80" s="183"/>
      <c r="M80" s="183"/>
      <c r="N80" s="183"/>
      <c r="O80" s="183"/>
      <c r="P80" s="231"/>
    </row>
    <row r="81" spans="1:16" s="232" customFormat="1" ht="18" customHeight="1">
      <c r="A81" s="384" t="s">
        <v>454</v>
      </c>
      <c r="B81" s="391" t="s">
        <v>2124</v>
      </c>
      <c r="C81" s="344" t="s">
        <v>455</v>
      </c>
      <c r="D81" s="380" t="s">
        <v>1782</v>
      </c>
      <c r="E81" s="359">
        <v>1</v>
      </c>
      <c r="F81" s="338"/>
      <c r="G81" s="336"/>
      <c r="H81" s="337"/>
      <c r="I81" s="338"/>
      <c r="J81" s="336"/>
      <c r="K81" s="230"/>
      <c r="L81" s="183"/>
      <c r="M81" s="183"/>
      <c r="N81" s="183"/>
      <c r="O81" s="183"/>
      <c r="P81" s="231"/>
    </row>
    <row r="82" spans="1:16" s="232" customFormat="1" ht="18" customHeight="1">
      <c r="A82" s="384" t="s">
        <v>456</v>
      </c>
      <c r="B82" s="391" t="s">
        <v>2124</v>
      </c>
      <c r="C82" s="344" t="s">
        <v>457</v>
      </c>
      <c r="D82" s="380" t="s">
        <v>1782</v>
      </c>
      <c r="E82" s="359">
        <v>2</v>
      </c>
      <c r="F82" s="338"/>
      <c r="G82" s="336"/>
      <c r="H82" s="337"/>
      <c r="I82" s="338"/>
      <c r="J82" s="336"/>
      <c r="K82" s="230"/>
      <c r="L82" s="183"/>
      <c r="M82" s="183"/>
      <c r="N82" s="183"/>
      <c r="O82" s="183"/>
      <c r="P82" s="231"/>
    </row>
    <row r="83" spans="1:16" s="232" customFormat="1" ht="18" customHeight="1">
      <c r="A83" s="384" t="s">
        <v>458</v>
      </c>
      <c r="B83" s="391" t="s">
        <v>2124</v>
      </c>
      <c r="C83" s="344" t="s">
        <v>459</v>
      </c>
      <c r="D83" s="380" t="s">
        <v>1782</v>
      </c>
      <c r="E83" s="359">
        <v>1</v>
      </c>
      <c r="F83" s="338"/>
      <c r="G83" s="336"/>
      <c r="H83" s="337"/>
      <c r="I83" s="338"/>
      <c r="J83" s="336"/>
      <c r="K83" s="230"/>
      <c r="L83" s="183"/>
      <c r="M83" s="183"/>
      <c r="N83" s="183"/>
      <c r="O83" s="183"/>
      <c r="P83" s="231"/>
    </row>
    <row r="84" spans="1:16" s="232" customFormat="1" ht="18" customHeight="1">
      <c r="A84" s="384" t="s">
        <v>460</v>
      </c>
      <c r="B84" s="391" t="s">
        <v>2124</v>
      </c>
      <c r="C84" s="390" t="s">
        <v>461</v>
      </c>
      <c r="D84" s="380" t="s">
        <v>1782</v>
      </c>
      <c r="E84" s="359">
        <v>3</v>
      </c>
      <c r="F84" s="338"/>
      <c r="G84" s="336"/>
      <c r="H84" s="337"/>
      <c r="I84" s="338"/>
      <c r="J84" s="336"/>
      <c r="K84" s="230"/>
      <c r="L84" s="183"/>
      <c r="M84" s="183"/>
      <c r="N84" s="183"/>
      <c r="O84" s="183"/>
      <c r="P84" s="231"/>
    </row>
    <row r="85" spans="1:16" s="232" customFormat="1" ht="18" customHeight="1">
      <c r="A85" s="384" t="s">
        <v>462</v>
      </c>
      <c r="B85" s="589" t="s">
        <v>2124</v>
      </c>
      <c r="C85" s="590" t="s">
        <v>463</v>
      </c>
      <c r="D85" s="591" t="s">
        <v>1782</v>
      </c>
      <c r="E85" s="582">
        <v>1</v>
      </c>
      <c r="F85" s="466"/>
      <c r="G85" s="464"/>
      <c r="H85" s="465"/>
      <c r="I85" s="466"/>
      <c r="J85" s="464"/>
      <c r="K85" s="238"/>
      <c r="L85" s="190"/>
      <c r="M85" s="190"/>
      <c r="N85" s="190"/>
      <c r="O85" s="190"/>
      <c r="P85" s="239"/>
    </row>
    <row r="86" spans="1:16" s="232" customFormat="1" ht="18" customHeight="1">
      <c r="A86" s="384" t="s">
        <v>464</v>
      </c>
      <c r="B86" s="391" t="s">
        <v>2124</v>
      </c>
      <c r="C86" s="390" t="s">
        <v>465</v>
      </c>
      <c r="D86" s="380" t="s">
        <v>1782</v>
      </c>
      <c r="E86" s="359">
        <v>2</v>
      </c>
      <c r="F86" s="338"/>
      <c r="G86" s="336"/>
      <c r="H86" s="337"/>
      <c r="I86" s="338"/>
      <c r="J86" s="336"/>
      <c r="K86" s="230"/>
      <c r="L86" s="183"/>
      <c r="M86" s="183"/>
      <c r="N86" s="183"/>
      <c r="O86" s="183"/>
      <c r="P86" s="231"/>
    </row>
    <row r="87" spans="1:16" s="232" customFormat="1" ht="18" customHeight="1">
      <c r="A87" s="384" t="s">
        <v>466</v>
      </c>
      <c r="B87" s="391" t="s">
        <v>2124</v>
      </c>
      <c r="C87" s="390" t="s">
        <v>467</v>
      </c>
      <c r="D87" s="380" t="s">
        <v>1782</v>
      </c>
      <c r="E87" s="359">
        <v>2</v>
      </c>
      <c r="F87" s="338"/>
      <c r="G87" s="336"/>
      <c r="H87" s="337"/>
      <c r="I87" s="338"/>
      <c r="J87" s="336"/>
      <c r="K87" s="230"/>
      <c r="L87" s="183"/>
      <c r="M87" s="183"/>
      <c r="N87" s="183"/>
      <c r="O87" s="183"/>
      <c r="P87" s="231"/>
    </row>
    <row r="88" spans="1:16" s="232" customFormat="1" ht="18" customHeight="1">
      <c r="A88" s="384" t="s">
        <v>468</v>
      </c>
      <c r="B88" s="391" t="s">
        <v>2124</v>
      </c>
      <c r="C88" s="390" t="s">
        <v>2156</v>
      </c>
      <c r="D88" s="380" t="s">
        <v>1782</v>
      </c>
      <c r="E88" s="359">
        <v>2</v>
      </c>
      <c r="F88" s="338"/>
      <c r="G88" s="336"/>
      <c r="H88" s="337"/>
      <c r="I88" s="338"/>
      <c r="J88" s="336"/>
      <c r="K88" s="230"/>
      <c r="L88" s="183"/>
      <c r="M88" s="183"/>
      <c r="N88" s="183"/>
      <c r="O88" s="183"/>
      <c r="P88" s="231"/>
    </row>
    <row r="89" spans="1:16" s="232" customFormat="1" ht="18" customHeight="1">
      <c r="A89" s="384" t="s">
        <v>469</v>
      </c>
      <c r="B89" s="391" t="s">
        <v>2124</v>
      </c>
      <c r="C89" s="390" t="s">
        <v>470</v>
      </c>
      <c r="D89" s="380" t="s">
        <v>1782</v>
      </c>
      <c r="E89" s="359">
        <v>1</v>
      </c>
      <c r="F89" s="338"/>
      <c r="G89" s="336"/>
      <c r="H89" s="337"/>
      <c r="I89" s="338"/>
      <c r="J89" s="336"/>
      <c r="K89" s="230"/>
      <c r="L89" s="183"/>
      <c r="M89" s="183"/>
      <c r="N89" s="183"/>
      <c r="O89" s="183"/>
      <c r="P89" s="231"/>
    </row>
    <row r="90" spans="1:16" s="232" customFormat="1" ht="18" customHeight="1">
      <c r="A90" s="384" t="s">
        <v>471</v>
      </c>
      <c r="B90" s="391" t="s">
        <v>2124</v>
      </c>
      <c r="C90" s="390" t="s">
        <v>472</v>
      </c>
      <c r="D90" s="380" t="s">
        <v>1782</v>
      </c>
      <c r="E90" s="359">
        <v>1</v>
      </c>
      <c r="F90" s="338"/>
      <c r="G90" s="336"/>
      <c r="H90" s="337"/>
      <c r="I90" s="338"/>
      <c r="J90" s="336"/>
      <c r="K90" s="230"/>
      <c r="L90" s="183"/>
      <c r="M90" s="183"/>
      <c r="N90" s="183"/>
      <c r="O90" s="183"/>
      <c r="P90" s="231"/>
    </row>
    <row r="91" spans="1:16" s="232" customFormat="1" ht="18" customHeight="1">
      <c r="A91" s="384" t="s">
        <v>473</v>
      </c>
      <c r="B91" s="391" t="s">
        <v>2124</v>
      </c>
      <c r="C91" s="390" t="s">
        <v>474</v>
      </c>
      <c r="D91" s="380" t="s">
        <v>1782</v>
      </c>
      <c r="E91" s="359">
        <v>1</v>
      </c>
      <c r="F91" s="338"/>
      <c r="G91" s="336"/>
      <c r="H91" s="337"/>
      <c r="I91" s="338"/>
      <c r="J91" s="336"/>
      <c r="K91" s="230"/>
      <c r="L91" s="183"/>
      <c r="M91" s="183"/>
      <c r="N91" s="183"/>
      <c r="O91" s="183"/>
      <c r="P91" s="231"/>
    </row>
    <row r="92" spans="1:16" s="232" customFormat="1" ht="18" customHeight="1">
      <c r="A92" s="384" t="s">
        <v>475</v>
      </c>
      <c r="B92" s="391" t="s">
        <v>2124</v>
      </c>
      <c r="C92" s="390" t="s">
        <v>476</v>
      </c>
      <c r="D92" s="380" t="s">
        <v>1782</v>
      </c>
      <c r="E92" s="359">
        <v>1</v>
      </c>
      <c r="F92" s="338"/>
      <c r="G92" s="336"/>
      <c r="H92" s="337"/>
      <c r="I92" s="338"/>
      <c r="J92" s="336"/>
      <c r="K92" s="230"/>
      <c r="L92" s="183"/>
      <c r="M92" s="183"/>
      <c r="N92" s="183"/>
      <c r="O92" s="183"/>
      <c r="P92" s="231"/>
    </row>
    <row r="93" spans="1:16" s="232" customFormat="1" ht="18" customHeight="1">
      <c r="A93" s="384" t="s">
        <v>477</v>
      </c>
      <c r="B93" s="391" t="s">
        <v>2124</v>
      </c>
      <c r="C93" s="390" t="s">
        <v>478</v>
      </c>
      <c r="D93" s="380" t="s">
        <v>1782</v>
      </c>
      <c r="E93" s="359">
        <v>1</v>
      </c>
      <c r="F93" s="338"/>
      <c r="G93" s="336"/>
      <c r="H93" s="337"/>
      <c r="I93" s="338"/>
      <c r="J93" s="336"/>
      <c r="K93" s="230"/>
      <c r="L93" s="183"/>
      <c r="M93" s="183"/>
      <c r="N93" s="183"/>
      <c r="O93" s="183"/>
      <c r="P93" s="231"/>
    </row>
    <row r="94" spans="1:16" s="232" customFormat="1" ht="18" customHeight="1">
      <c r="A94" s="384" t="s">
        <v>479</v>
      </c>
      <c r="B94" s="391" t="s">
        <v>2124</v>
      </c>
      <c r="C94" s="390" t="s">
        <v>480</v>
      </c>
      <c r="D94" s="380" t="s">
        <v>1782</v>
      </c>
      <c r="E94" s="359">
        <v>1</v>
      </c>
      <c r="F94" s="338"/>
      <c r="G94" s="336"/>
      <c r="H94" s="337"/>
      <c r="I94" s="338"/>
      <c r="J94" s="336"/>
      <c r="K94" s="230"/>
      <c r="L94" s="183"/>
      <c r="M94" s="183"/>
      <c r="N94" s="183"/>
      <c r="O94" s="183"/>
      <c r="P94" s="231"/>
    </row>
    <row r="95" spans="1:16" s="232" customFormat="1" ht="18" customHeight="1">
      <c r="A95" s="384" t="s">
        <v>481</v>
      </c>
      <c r="B95" s="391" t="s">
        <v>2124</v>
      </c>
      <c r="C95" s="390" t="s">
        <v>2144</v>
      </c>
      <c r="D95" s="380" t="s">
        <v>1782</v>
      </c>
      <c r="E95" s="359">
        <v>28</v>
      </c>
      <c r="F95" s="338"/>
      <c r="G95" s="336"/>
      <c r="H95" s="337"/>
      <c r="I95" s="338"/>
      <c r="J95" s="336"/>
      <c r="K95" s="230"/>
      <c r="L95" s="183"/>
      <c r="M95" s="183"/>
      <c r="N95" s="183"/>
      <c r="O95" s="183"/>
      <c r="P95" s="231"/>
    </row>
    <row r="96" spans="1:16" s="232" customFormat="1" ht="18" customHeight="1">
      <c r="A96" s="384" t="s">
        <v>482</v>
      </c>
      <c r="B96" s="391" t="s">
        <v>2124</v>
      </c>
      <c r="C96" s="390" t="s">
        <v>2146</v>
      </c>
      <c r="D96" s="380" t="s">
        <v>1782</v>
      </c>
      <c r="E96" s="359">
        <v>11</v>
      </c>
      <c r="F96" s="338"/>
      <c r="G96" s="336"/>
      <c r="H96" s="337"/>
      <c r="I96" s="338"/>
      <c r="J96" s="336"/>
      <c r="K96" s="230"/>
      <c r="L96" s="183"/>
      <c r="M96" s="183"/>
      <c r="N96" s="183"/>
      <c r="O96" s="183"/>
      <c r="P96" s="231"/>
    </row>
    <row r="97" spans="1:16" s="232" customFormat="1" ht="18" customHeight="1">
      <c r="A97" s="384" t="s">
        <v>483</v>
      </c>
      <c r="B97" s="391" t="s">
        <v>2124</v>
      </c>
      <c r="C97" s="390" t="s">
        <v>484</v>
      </c>
      <c r="D97" s="380" t="s">
        <v>1782</v>
      </c>
      <c r="E97" s="359">
        <v>13</v>
      </c>
      <c r="F97" s="338"/>
      <c r="G97" s="336"/>
      <c r="H97" s="337"/>
      <c r="I97" s="338"/>
      <c r="J97" s="336"/>
      <c r="K97" s="230"/>
      <c r="L97" s="183"/>
      <c r="M97" s="183"/>
      <c r="N97" s="183"/>
      <c r="O97" s="183"/>
      <c r="P97" s="231"/>
    </row>
    <row r="98" spans="1:16" s="232" customFormat="1" ht="18" customHeight="1">
      <c r="A98" s="384" t="s">
        <v>485</v>
      </c>
      <c r="B98" s="391" t="s">
        <v>2124</v>
      </c>
      <c r="C98" s="390" t="s">
        <v>486</v>
      </c>
      <c r="D98" s="380" t="s">
        <v>1782</v>
      </c>
      <c r="E98" s="359">
        <v>1</v>
      </c>
      <c r="F98" s="338"/>
      <c r="G98" s="336"/>
      <c r="H98" s="337"/>
      <c r="I98" s="338"/>
      <c r="J98" s="336"/>
      <c r="K98" s="230"/>
      <c r="L98" s="183"/>
      <c r="M98" s="183"/>
      <c r="N98" s="183"/>
      <c r="O98" s="183"/>
      <c r="P98" s="231"/>
    </row>
    <row r="99" spans="1:16" s="232" customFormat="1" ht="18" customHeight="1">
      <c r="A99" s="384" t="s">
        <v>487</v>
      </c>
      <c r="B99" s="391" t="s">
        <v>2124</v>
      </c>
      <c r="C99" s="390" t="s">
        <v>488</v>
      </c>
      <c r="D99" s="380" t="s">
        <v>1782</v>
      </c>
      <c r="E99" s="359">
        <v>4</v>
      </c>
      <c r="F99" s="338"/>
      <c r="G99" s="336"/>
      <c r="H99" s="337"/>
      <c r="I99" s="338"/>
      <c r="J99" s="336"/>
      <c r="K99" s="230"/>
      <c r="L99" s="183"/>
      <c r="M99" s="183"/>
      <c r="N99" s="183"/>
      <c r="O99" s="183"/>
      <c r="P99" s="231"/>
    </row>
    <row r="100" spans="1:16" s="232" customFormat="1" ht="18" customHeight="1">
      <c r="A100" s="384" t="s">
        <v>489</v>
      </c>
      <c r="B100" s="391" t="s">
        <v>2124</v>
      </c>
      <c r="C100" s="390" t="s">
        <v>490</v>
      </c>
      <c r="D100" s="380" t="s">
        <v>1782</v>
      </c>
      <c r="E100" s="359">
        <v>9</v>
      </c>
      <c r="F100" s="338"/>
      <c r="G100" s="336"/>
      <c r="H100" s="337"/>
      <c r="I100" s="338"/>
      <c r="J100" s="336"/>
      <c r="K100" s="230"/>
      <c r="L100" s="183"/>
      <c r="M100" s="183"/>
      <c r="N100" s="183"/>
      <c r="O100" s="183"/>
      <c r="P100" s="231"/>
    </row>
    <row r="101" spans="1:16" s="232" customFormat="1" ht="18" customHeight="1">
      <c r="A101" s="384" t="s">
        <v>491</v>
      </c>
      <c r="B101" s="391" t="s">
        <v>2124</v>
      </c>
      <c r="C101" s="390" t="s">
        <v>492</v>
      </c>
      <c r="D101" s="380" t="s">
        <v>1782</v>
      </c>
      <c r="E101" s="359">
        <v>4</v>
      </c>
      <c r="F101" s="338"/>
      <c r="G101" s="336"/>
      <c r="H101" s="337"/>
      <c r="I101" s="338"/>
      <c r="J101" s="336"/>
      <c r="K101" s="230"/>
      <c r="L101" s="183"/>
      <c r="M101" s="183"/>
      <c r="N101" s="183"/>
      <c r="O101" s="183"/>
      <c r="P101" s="231"/>
    </row>
    <row r="102" spans="1:16" s="232" customFormat="1" ht="18" customHeight="1">
      <c r="A102" s="384" t="s">
        <v>493</v>
      </c>
      <c r="B102" s="391" t="s">
        <v>2124</v>
      </c>
      <c r="C102" s="390" t="s">
        <v>494</v>
      </c>
      <c r="D102" s="380" t="s">
        <v>1782</v>
      </c>
      <c r="E102" s="359">
        <v>11</v>
      </c>
      <c r="F102" s="338"/>
      <c r="G102" s="336"/>
      <c r="H102" s="337"/>
      <c r="I102" s="338"/>
      <c r="J102" s="336"/>
      <c r="K102" s="230"/>
      <c r="L102" s="183"/>
      <c r="M102" s="183"/>
      <c r="N102" s="183"/>
      <c r="O102" s="183"/>
      <c r="P102" s="231"/>
    </row>
    <row r="103" spans="1:16" s="232" customFormat="1" ht="18" customHeight="1">
      <c r="A103" s="384" t="s">
        <v>495</v>
      </c>
      <c r="B103" s="391" t="s">
        <v>2124</v>
      </c>
      <c r="C103" s="390" t="s">
        <v>496</v>
      </c>
      <c r="D103" s="380" t="s">
        <v>1782</v>
      </c>
      <c r="E103" s="359">
        <v>23</v>
      </c>
      <c r="F103" s="338"/>
      <c r="G103" s="336"/>
      <c r="H103" s="337"/>
      <c r="I103" s="338"/>
      <c r="J103" s="336"/>
      <c r="K103" s="230"/>
      <c r="L103" s="183"/>
      <c r="M103" s="183"/>
      <c r="N103" s="183"/>
      <c r="O103" s="183"/>
      <c r="P103" s="231"/>
    </row>
    <row r="104" spans="1:16" s="232" customFormat="1" ht="18" customHeight="1">
      <c r="A104" s="384" t="s">
        <v>497</v>
      </c>
      <c r="B104" s="391" t="s">
        <v>2124</v>
      </c>
      <c r="C104" s="390" t="s">
        <v>496</v>
      </c>
      <c r="D104" s="380" t="s">
        <v>1782</v>
      </c>
      <c r="E104" s="359">
        <v>1</v>
      </c>
      <c r="F104" s="338"/>
      <c r="G104" s="336"/>
      <c r="H104" s="337"/>
      <c r="I104" s="338"/>
      <c r="J104" s="336"/>
      <c r="K104" s="230"/>
      <c r="L104" s="183"/>
      <c r="M104" s="183"/>
      <c r="N104" s="183"/>
      <c r="O104" s="183"/>
      <c r="P104" s="231"/>
    </row>
    <row r="105" spans="1:16" s="232" customFormat="1" ht="30.75" customHeight="1">
      <c r="A105" s="384" t="s">
        <v>498</v>
      </c>
      <c r="B105" s="391" t="s">
        <v>2124</v>
      </c>
      <c r="C105" s="390" t="s">
        <v>661</v>
      </c>
      <c r="D105" s="380" t="s">
        <v>1782</v>
      </c>
      <c r="E105" s="359">
        <v>1</v>
      </c>
      <c r="F105" s="338"/>
      <c r="G105" s="336"/>
      <c r="H105" s="337"/>
      <c r="I105" s="338"/>
      <c r="J105" s="336"/>
      <c r="K105" s="230"/>
      <c r="L105" s="183"/>
      <c r="M105" s="183"/>
      <c r="N105" s="183"/>
      <c r="O105" s="183"/>
      <c r="P105" s="231"/>
    </row>
    <row r="106" spans="1:16" s="232" customFormat="1" ht="18" customHeight="1">
      <c r="A106" s="384" t="s">
        <v>499</v>
      </c>
      <c r="B106" s="391" t="s">
        <v>2124</v>
      </c>
      <c r="C106" s="390" t="s">
        <v>500</v>
      </c>
      <c r="D106" s="380" t="s">
        <v>1782</v>
      </c>
      <c r="E106" s="359">
        <v>2</v>
      </c>
      <c r="F106" s="338"/>
      <c r="G106" s="336"/>
      <c r="H106" s="337"/>
      <c r="I106" s="338"/>
      <c r="J106" s="336"/>
      <c r="K106" s="230"/>
      <c r="L106" s="183"/>
      <c r="M106" s="183"/>
      <c r="N106" s="183"/>
      <c r="O106" s="183"/>
      <c r="P106" s="231"/>
    </row>
    <row r="107" spans="1:16" s="232" customFormat="1" ht="18" customHeight="1">
      <c r="A107" s="384" t="s">
        <v>501</v>
      </c>
      <c r="B107" s="391" t="s">
        <v>2124</v>
      </c>
      <c r="C107" s="390" t="s">
        <v>502</v>
      </c>
      <c r="D107" s="380" t="s">
        <v>1782</v>
      </c>
      <c r="E107" s="359">
        <v>4</v>
      </c>
      <c r="F107" s="338"/>
      <c r="G107" s="336"/>
      <c r="H107" s="337"/>
      <c r="I107" s="338"/>
      <c r="J107" s="336"/>
      <c r="K107" s="230"/>
      <c r="L107" s="183"/>
      <c r="M107" s="183"/>
      <c r="N107" s="183"/>
      <c r="O107" s="183"/>
      <c r="P107" s="231"/>
    </row>
    <row r="108" spans="1:16" s="232" customFormat="1" ht="18" customHeight="1">
      <c r="A108" s="384" t="s">
        <v>503</v>
      </c>
      <c r="B108" s="391" t="s">
        <v>2124</v>
      </c>
      <c r="C108" s="390" t="s">
        <v>504</v>
      </c>
      <c r="D108" s="380" t="s">
        <v>1782</v>
      </c>
      <c r="E108" s="359">
        <v>5</v>
      </c>
      <c r="F108" s="338"/>
      <c r="G108" s="336"/>
      <c r="H108" s="337"/>
      <c r="I108" s="338"/>
      <c r="J108" s="336"/>
      <c r="K108" s="230"/>
      <c r="L108" s="183"/>
      <c r="M108" s="183"/>
      <c r="N108" s="183"/>
      <c r="O108" s="183"/>
      <c r="P108" s="231"/>
    </row>
    <row r="109" spans="1:16" s="232" customFormat="1" ht="18" customHeight="1">
      <c r="A109" s="384" t="s">
        <v>505</v>
      </c>
      <c r="B109" s="391" t="s">
        <v>2124</v>
      </c>
      <c r="C109" s="390" t="s">
        <v>506</v>
      </c>
      <c r="D109" s="380" t="s">
        <v>1782</v>
      </c>
      <c r="E109" s="359">
        <v>1</v>
      </c>
      <c r="F109" s="338"/>
      <c r="G109" s="336"/>
      <c r="H109" s="337"/>
      <c r="I109" s="338"/>
      <c r="J109" s="336"/>
      <c r="K109" s="230"/>
      <c r="L109" s="183"/>
      <c r="M109" s="183"/>
      <c r="N109" s="183"/>
      <c r="O109" s="183"/>
      <c r="P109" s="231"/>
    </row>
    <row r="110" spans="1:16" s="232" customFormat="1" ht="18" customHeight="1">
      <c r="A110" s="384" t="s">
        <v>507</v>
      </c>
      <c r="B110" s="589" t="s">
        <v>2124</v>
      </c>
      <c r="C110" s="590" t="s">
        <v>508</v>
      </c>
      <c r="D110" s="591" t="s">
        <v>1782</v>
      </c>
      <c r="E110" s="582">
        <v>1</v>
      </c>
      <c r="F110" s="466"/>
      <c r="G110" s="464"/>
      <c r="H110" s="465"/>
      <c r="I110" s="466"/>
      <c r="J110" s="464"/>
      <c r="K110" s="238"/>
      <c r="L110" s="190"/>
      <c r="M110" s="190"/>
      <c r="N110" s="190"/>
      <c r="O110" s="190"/>
      <c r="P110" s="239"/>
    </row>
    <row r="111" spans="1:16" s="232" customFormat="1" ht="18" customHeight="1">
      <c r="A111" s="384" t="s">
        <v>509</v>
      </c>
      <c r="B111" s="391" t="s">
        <v>2124</v>
      </c>
      <c r="C111" s="390" t="s">
        <v>510</v>
      </c>
      <c r="D111" s="380" t="s">
        <v>1782</v>
      </c>
      <c r="E111" s="359">
        <v>1</v>
      </c>
      <c r="F111" s="338"/>
      <c r="G111" s="336"/>
      <c r="H111" s="337"/>
      <c r="I111" s="338"/>
      <c r="J111" s="336"/>
      <c r="K111" s="230"/>
      <c r="L111" s="183"/>
      <c r="M111" s="183"/>
      <c r="N111" s="183"/>
      <c r="O111" s="183"/>
      <c r="P111" s="231"/>
    </row>
    <row r="112" spans="1:16" s="232" customFormat="1" ht="18" customHeight="1">
      <c r="A112" s="384" t="s">
        <v>511</v>
      </c>
      <c r="B112" s="391" t="s">
        <v>2124</v>
      </c>
      <c r="C112" s="390" t="s">
        <v>512</v>
      </c>
      <c r="D112" s="380" t="s">
        <v>1782</v>
      </c>
      <c r="E112" s="359">
        <v>6</v>
      </c>
      <c r="F112" s="338"/>
      <c r="G112" s="336"/>
      <c r="H112" s="337"/>
      <c r="I112" s="338"/>
      <c r="J112" s="336"/>
      <c r="K112" s="230"/>
      <c r="L112" s="183"/>
      <c r="M112" s="183"/>
      <c r="N112" s="183"/>
      <c r="O112" s="183"/>
      <c r="P112" s="231"/>
    </row>
    <row r="113" spans="1:16" s="232" customFormat="1" ht="18" customHeight="1">
      <c r="A113" s="384" t="s">
        <v>513</v>
      </c>
      <c r="B113" s="391" t="s">
        <v>2124</v>
      </c>
      <c r="C113" s="390" t="s">
        <v>514</v>
      </c>
      <c r="D113" s="380" t="s">
        <v>1782</v>
      </c>
      <c r="E113" s="359">
        <v>1</v>
      </c>
      <c r="F113" s="338"/>
      <c r="G113" s="336"/>
      <c r="H113" s="337"/>
      <c r="I113" s="338"/>
      <c r="J113" s="336"/>
      <c r="K113" s="230"/>
      <c r="L113" s="183"/>
      <c r="M113" s="183"/>
      <c r="N113" s="183"/>
      <c r="O113" s="183"/>
      <c r="P113" s="231"/>
    </row>
    <row r="114" spans="1:16" s="232" customFormat="1" ht="34.5" customHeight="1">
      <c r="A114" s="384" t="s">
        <v>515</v>
      </c>
      <c r="B114" s="391" t="s">
        <v>2124</v>
      </c>
      <c r="C114" s="390" t="s">
        <v>662</v>
      </c>
      <c r="D114" s="380" t="s">
        <v>1782</v>
      </c>
      <c r="E114" s="359">
        <v>8</v>
      </c>
      <c r="F114" s="338"/>
      <c r="G114" s="336"/>
      <c r="H114" s="337"/>
      <c r="I114" s="338"/>
      <c r="J114" s="336"/>
      <c r="K114" s="230"/>
      <c r="L114" s="183"/>
      <c r="M114" s="183"/>
      <c r="N114" s="183"/>
      <c r="O114" s="183"/>
      <c r="P114" s="231"/>
    </row>
    <row r="115" spans="1:16" s="232" customFormat="1" ht="18" customHeight="1">
      <c r="A115" s="384" t="s">
        <v>516</v>
      </c>
      <c r="B115" s="391" t="s">
        <v>2124</v>
      </c>
      <c r="C115" s="344" t="s">
        <v>500</v>
      </c>
      <c r="D115" s="380" t="s">
        <v>1782</v>
      </c>
      <c r="E115" s="359">
        <v>1</v>
      </c>
      <c r="F115" s="338"/>
      <c r="G115" s="336"/>
      <c r="H115" s="337"/>
      <c r="I115" s="338"/>
      <c r="J115" s="336"/>
      <c r="K115" s="230"/>
      <c r="L115" s="183"/>
      <c r="M115" s="183"/>
      <c r="N115" s="183"/>
      <c r="O115" s="183"/>
      <c r="P115" s="231"/>
    </row>
    <row r="116" spans="1:16" s="232" customFormat="1" ht="33" customHeight="1">
      <c r="A116" s="384" t="s">
        <v>517</v>
      </c>
      <c r="B116" s="391" t="s">
        <v>2124</v>
      </c>
      <c r="C116" s="390" t="s">
        <v>663</v>
      </c>
      <c r="D116" s="380" t="s">
        <v>1782</v>
      </c>
      <c r="E116" s="359">
        <v>2</v>
      </c>
      <c r="F116" s="338"/>
      <c r="G116" s="336"/>
      <c r="H116" s="337"/>
      <c r="I116" s="338"/>
      <c r="J116" s="336"/>
      <c r="K116" s="230"/>
      <c r="L116" s="183"/>
      <c r="M116" s="183"/>
      <c r="N116" s="183"/>
      <c r="O116" s="183"/>
      <c r="P116" s="231"/>
    </row>
    <row r="117" spans="1:16" s="232" customFormat="1" ht="33" customHeight="1">
      <c r="A117" s="384" t="s">
        <v>518</v>
      </c>
      <c r="B117" s="391" t="s">
        <v>2124</v>
      </c>
      <c r="C117" s="390" t="s">
        <v>664</v>
      </c>
      <c r="D117" s="380" t="s">
        <v>1782</v>
      </c>
      <c r="E117" s="359">
        <v>1</v>
      </c>
      <c r="F117" s="338"/>
      <c r="G117" s="336"/>
      <c r="H117" s="337"/>
      <c r="I117" s="338"/>
      <c r="J117" s="336"/>
      <c r="K117" s="230"/>
      <c r="L117" s="183"/>
      <c r="M117" s="183"/>
      <c r="N117" s="183"/>
      <c r="O117" s="183"/>
      <c r="P117" s="231"/>
    </row>
    <row r="118" spans="1:16" s="232" customFormat="1" ht="33" customHeight="1">
      <c r="A118" s="330">
        <v>89</v>
      </c>
      <c r="B118" s="391" t="s">
        <v>2124</v>
      </c>
      <c r="C118" s="390" t="s">
        <v>665</v>
      </c>
      <c r="D118" s="380" t="s">
        <v>1782</v>
      </c>
      <c r="E118" s="359">
        <v>1</v>
      </c>
      <c r="F118" s="338"/>
      <c r="G118" s="336"/>
      <c r="H118" s="337"/>
      <c r="I118" s="338"/>
      <c r="J118" s="336"/>
      <c r="K118" s="230"/>
      <c r="L118" s="183"/>
      <c r="M118" s="183"/>
      <c r="N118" s="183"/>
      <c r="O118" s="183"/>
      <c r="P118" s="231"/>
    </row>
    <row r="119" spans="1:16" s="232" customFormat="1" ht="33" customHeight="1">
      <c r="A119" s="330">
        <v>90</v>
      </c>
      <c r="B119" s="391" t="s">
        <v>2124</v>
      </c>
      <c r="C119" s="390" t="s">
        <v>666</v>
      </c>
      <c r="D119" s="380" t="s">
        <v>1782</v>
      </c>
      <c r="E119" s="359">
        <v>1</v>
      </c>
      <c r="F119" s="338"/>
      <c r="G119" s="336"/>
      <c r="H119" s="337"/>
      <c r="I119" s="338"/>
      <c r="J119" s="336"/>
      <c r="K119" s="230"/>
      <c r="L119" s="183"/>
      <c r="M119" s="183"/>
      <c r="N119" s="183"/>
      <c r="O119" s="183"/>
      <c r="P119" s="231"/>
    </row>
    <row r="120" spans="1:16" s="232" customFormat="1" ht="33" customHeight="1">
      <c r="A120" s="330">
        <v>91</v>
      </c>
      <c r="B120" s="391" t="s">
        <v>2124</v>
      </c>
      <c r="C120" s="390" t="s">
        <v>667</v>
      </c>
      <c r="D120" s="380" t="s">
        <v>1782</v>
      </c>
      <c r="E120" s="359">
        <v>2</v>
      </c>
      <c r="F120" s="338"/>
      <c r="G120" s="336"/>
      <c r="H120" s="337"/>
      <c r="I120" s="338"/>
      <c r="J120" s="336"/>
      <c r="K120" s="230"/>
      <c r="L120" s="183"/>
      <c r="M120" s="183"/>
      <c r="N120" s="183"/>
      <c r="O120" s="183"/>
      <c r="P120" s="231"/>
    </row>
    <row r="121" spans="1:16" s="232" customFormat="1" ht="33" customHeight="1">
      <c r="A121" s="330">
        <v>92</v>
      </c>
      <c r="B121" s="391" t="s">
        <v>2124</v>
      </c>
      <c r="C121" s="390" t="s">
        <v>668</v>
      </c>
      <c r="D121" s="380" t="s">
        <v>1782</v>
      </c>
      <c r="E121" s="359">
        <v>7</v>
      </c>
      <c r="F121" s="338"/>
      <c r="G121" s="336"/>
      <c r="H121" s="337"/>
      <c r="I121" s="338"/>
      <c r="J121" s="336"/>
      <c r="K121" s="230"/>
      <c r="L121" s="183"/>
      <c r="M121" s="183"/>
      <c r="N121" s="183"/>
      <c r="O121" s="183"/>
      <c r="P121" s="231"/>
    </row>
    <row r="122" spans="1:16" s="232" customFormat="1" ht="33" customHeight="1">
      <c r="A122" s="330">
        <v>93</v>
      </c>
      <c r="B122" s="391" t="s">
        <v>2124</v>
      </c>
      <c r="C122" s="390" t="s">
        <v>669</v>
      </c>
      <c r="D122" s="380" t="s">
        <v>1782</v>
      </c>
      <c r="E122" s="359">
        <v>1</v>
      </c>
      <c r="F122" s="338"/>
      <c r="G122" s="336"/>
      <c r="H122" s="337"/>
      <c r="I122" s="338"/>
      <c r="J122" s="336"/>
      <c r="K122" s="230"/>
      <c r="L122" s="183"/>
      <c r="M122" s="183"/>
      <c r="N122" s="183"/>
      <c r="O122" s="183"/>
      <c r="P122" s="231"/>
    </row>
    <row r="123" spans="1:16" s="232" customFormat="1" ht="33" customHeight="1">
      <c r="A123" s="330">
        <v>94</v>
      </c>
      <c r="B123" s="391" t="s">
        <v>2124</v>
      </c>
      <c r="C123" s="390" t="s">
        <v>670</v>
      </c>
      <c r="D123" s="380" t="s">
        <v>1782</v>
      </c>
      <c r="E123" s="359">
        <v>1</v>
      </c>
      <c r="F123" s="338"/>
      <c r="G123" s="336"/>
      <c r="H123" s="337"/>
      <c r="I123" s="338"/>
      <c r="J123" s="336"/>
      <c r="K123" s="230"/>
      <c r="L123" s="183"/>
      <c r="M123" s="183"/>
      <c r="N123" s="183"/>
      <c r="O123" s="183"/>
      <c r="P123" s="231"/>
    </row>
    <row r="124" spans="1:16" s="232" customFormat="1" ht="33" customHeight="1">
      <c r="A124" s="330">
        <v>95</v>
      </c>
      <c r="B124" s="391" t="s">
        <v>2124</v>
      </c>
      <c r="C124" s="390" t="s">
        <v>671</v>
      </c>
      <c r="D124" s="380" t="s">
        <v>1782</v>
      </c>
      <c r="E124" s="359">
        <v>1</v>
      </c>
      <c r="F124" s="338"/>
      <c r="G124" s="336"/>
      <c r="H124" s="337"/>
      <c r="I124" s="338"/>
      <c r="J124" s="336"/>
      <c r="K124" s="230"/>
      <c r="L124" s="183"/>
      <c r="M124" s="183"/>
      <c r="N124" s="183"/>
      <c r="O124" s="183"/>
      <c r="P124" s="231"/>
    </row>
    <row r="125" spans="1:16" s="232" customFormat="1" ht="33" customHeight="1">
      <c r="A125" s="330">
        <v>96</v>
      </c>
      <c r="B125" s="391" t="s">
        <v>2124</v>
      </c>
      <c r="C125" s="390" t="s">
        <v>672</v>
      </c>
      <c r="D125" s="380" t="s">
        <v>1782</v>
      </c>
      <c r="E125" s="359">
        <v>1</v>
      </c>
      <c r="F125" s="338"/>
      <c r="G125" s="336"/>
      <c r="H125" s="337"/>
      <c r="I125" s="338"/>
      <c r="J125" s="336"/>
      <c r="K125" s="230"/>
      <c r="L125" s="183"/>
      <c r="M125" s="183"/>
      <c r="N125" s="183"/>
      <c r="O125" s="183"/>
      <c r="P125" s="231"/>
    </row>
    <row r="126" spans="1:16" s="232" customFormat="1" ht="33" customHeight="1">
      <c r="A126" s="330">
        <v>97</v>
      </c>
      <c r="B126" s="589" t="s">
        <v>2124</v>
      </c>
      <c r="C126" s="590" t="s">
        <v>673</v>
      </c>
      <c r="D126" s="591" t="s">
        <v>1782</v>
      </c>
      <c r="E126" s="582">
        <v>1</v>
      </c>
      <c r="F126" s="466"/>
      <c r="G126" s="464"/>
      <c r="H126" s="465"/>
      <c r="I126" s="466"/>
      <c r="J126" s="464"/>
      <c r="K126" s="238"/>
      <c r="L126" s="190"/>
      <c r="M126" s="190"/>
      <c r="N126" s="190"/>
      <c r="O126" s="190"/>
      <c r="P126" s="239"/>
    </row>
    <row r="127" spans="1:16" s="232" customFormat="1" ht="33" customHeight="1">
      <c r="A127" s="330">
        <v>98</v>
      </c>
      <c r="B127" s="391" t="s">
        <v>2124</v>
      </c>
      <c r="C127" s="390" t="s">
        <v>674</v>
      </c>
      <c r="D127" s="380" t="s">
        <v>1782</v>
      </c>
      <c r="E127" s="359">
        <v>1</v>
      </c>
      <c r="F127" s="338"/>
      <c r="G127" s="336"/>
      <c r="H127" s="337"/>
      <c r="I127" s="338"/>
      <c r="J127" s="336"/>
      <c r="K127" s="230"/>
      <c r="L127" s="183"/>
      <c r="M127" s="183"/>
      <c r="N127" s="183"/>
      <c r="O127" s="183"/>
      <c r="P127" s="231"/>
    </row>
    <row r="128" spans="1:16" s="232" customFormat="1" ht="33" customHeight="1">
      <c r="A128" s="330">
        <v>99</v>
      </c>
      <c r="B128" s="391" t="s">
        <v>2124</v>
      </c>
      <c r="C128" s="390" t="s">
        <v>675</v>
      </c>
      <c r="D128" s="380" t="s">
        <v>1782</v>
      </c>
      <c r="E128" s="359">
        <v>1</v>
      </c>
      <c r="F128" s="338"/>
      <c r="G128" s="336"/>
      <c r="H128" s="337"/>
      <c r="I128" s="338"/>
      <c r="J128" s="336"/>
      <c r="K128" s="230"/>
      <c r="L128" s="183"/>
      <c r="M128" s="183"/>
      <c r="N128" s="183"/>
      <c r="O128" s="183"/>
      <c r="P128" s="231"/>
    </row>
    <row r="129" spans="1:16" s="232" customFormat="1" ht="33" customHeight="1">
      <c r="A129" s="330">
        <v>100</v>
      </c>
      <c r="B129" s="391" t="s">
        <v>2124</v>
      </c>
      <c r="C129" s="390" t="s">
        <v>676</v>
      </c>
      <c r="D129" s="380" t="s">
        <v>1782</v>
      </c>
      <c r="E129" s="359">
        <v>1</v>
      </c>
      <c r="F129" s="338"/>
      <c r="G129" s="336"/>
      <c r="H129" s="337"/>
      <c r="I129" s="338"/>
      <c r="J129" s="336"/>
      <c r="K129" s="230"/>
      <c r="L129" s="183"/>
      <c r="M129" s="183"/>
      <c r="N129" s="183"/>
      <c r="O129" s="183"/>
      <c r="P129" s="231"/>
    </row>
    <row r="130" spans="1:16" s="232" customFormat="1" ht="33" customHeight="1">
      <c r="A130" s="330">
        <v>101</v>
      </c>
      <c r="B130" s="391" t="s">
        <v>2124</v>
      </c>
      <c r="C130" s="390" t="s">
        <v>677</v>
      </c>
      <c r="D130" s="380" t="s">
        <v>1782</v>
      </c>
      <c r="E130" s="359">
        <v>1</v>
      </c>
      <c r="F130" s="338"/>
      <c r="G130" s="336"/>
      <c r="H130" s="337"/>
      <c r="I130" s="338"/>
      <c r="J130" s="336"/>
      <c r="K130" s="230"/>
      <c r="L130" s="183"/>
      <c r="M130" s="183"/>
      <c r="N130" s="183"/>
      <c r="O130" s="183"/>
      <c r="P130" s="231"/>
    </row>
    <row r="131" spans="1:16" s="232" customFormat="1" ht="18" customHeight="1">
      <c r="A131" s="330">
        <v>102</v>
      </c>
      <c r="B131" s="342" t="s">
        <v>519</v>
      </c>
      <c r="C131" s="390" t="s">
        <v>520</v>
      </c>
      <c r="D131" s="380" t="s">
        <v>1782</v>
      </c>
      <c r="E131" s="359">
        <v>1</v>
      </c>
      <c r="F131" s="338"/>
      <c r="G131" s="336"/>
      <c r="H131" s="337"/>
      <c r="I131" s="338"/>
      <c r="J131" s="336"/>
      <c r="K131" s="230"/>
      <c r="L131" s="183"/>
      <c r="M131" s="183"/>
      <c r="N131" s="183"/>
      <c r="O131" s="183"/>
      <c r="P131" s="231"/>
    </row>
    <row r="132" spans="1:16" s="232" customFormat="1" ht="18" customHeight="1">
      <c r="A132" s="330">
        <v>103</v>
      </c>
      <c r="B132" s="342" t="s">
        <v>519</v>
      </c>
      <c r="C132" s="390" t="s">
        <v>521</v>
      </c>
      <c r="D132" s="380" t="s">
        <v>1782</v>
      </c>
      <c r="E132" s="359">
        <v>1</v>
      </c>
      <c r="F132" s="338"/>
      <c r="G132" s="336"/>
      <c r="H132" s="337"/>
      <c r="I132" s="338"/>
      <c r="J132" s="336"/>
      <c r="K132" s="230"/>
      <c r="L132" s="183"/>
      <c r="M132" s="183"/>
      <c r="N132" s="183"/>
      <c r="O132" s="183"/>
      <c r="P132" s="231"/>
    </row>
    <row r="133" spans="1:16" s="232" customFormat="1" ht="18" customHeight="1">
      <c r="A133" s="330">
        <v>104</v>
      </c>
      <c r="B133" s="342" t="s">
        <v>519</v>
      </c>
      <c r="C133" s="390" t="s">
        <v>522</v>
      </c>
      <c r="D133" s="380" t="s">
        <v>1782</v>
      </c>
      <c r="E133" s="359">
        <v>1</v>
      </c>
      <c r="F133" s="338"/>
      <c r="G133" s="336"/>
      <c r="H133" s="337"/>
      <c r="I133" s="338"/>
      <c r="J133" s="336"/>
      <c r="K133" s="230"/>
      <c r="L133" s="183"/>
      <c r="M133" s="183"/>
      <c r="N133" s="183"/>
      <c r="O133" s="183"/>
      <c r="P133" s="231"/>
    </row>
    <row r="134" spans="1:16" s="232" customFormat="1" ht="18" customHeight="1">
      <c r="A134" s="330">
        <v>105</v>
      </c>
      <c r="B134" s="342" t="s">
        <v>519</v>
      </c>
      <c r="C134" s="390" t="s">
        <v>523</v>
      </c>
      <c r="D134" s="380" t="s">
        <v>1782</v>
      </c>
      <c r="E134" s="359">
        <v>1</v>
      </c>
      <c r="F134" s="338"/>
      <c r="G134" s="336"/>
      <c r="H134" s="337"/>
      <c r="I134" s="338"/>
      <c r="J134" s="336"/>
      <c r="K134" s="230"/>
      <c r="L134" s="183"/>
      <c r="M134" s="183"/>
      <c r="N134" s="183"/>
      <c r="O134" s="183"/>
      <c r="P134" s="231"/>
    </row>
    <row r="135" spans="1:16" s="232" customFormat="1" ht="33" customHeight="1">
      <c r="A135" s="330">
        <v>106</v>
      </c>
      <c r="B135" s="342" t="s">
        <v>519</v>
      </c>
      <c r="C135" s="390" t="s">
        <v>524</v>
      </c>
      <c r="D135" s="380" t="s">
        <v>1782</v>
      </c>
      <c r="E135" s="359">
        <v>1</v>
      </c>
      <c r="F135" s="338"/>
      <c r="G135" s="336"/>
      <c r="H135" s="337"/>
      <c r="I135" s="338"/>
      <c r="J135" s="336"/>
      <c r="K135" s="230"/>
      <c r="L135" s="183"/>
      <c r="M135" s="183"/>
      <c r="N135" s="183"/>
      <c r="O135" s="183"/>
      <c r="P135" s="231"/>
    </row>
    <row r="136" spans="1:16" s="232" customFormat="1" ht="18" customHeight="1">
      <c r="A136" s="330">
        <v>107</v>
      </c>
      <c r="B136" s="342" t="s">
        <v>519</v>
      </c>
      <c r="C136" s="390" t="s">
        <v>525</v>
      </c>
      <c r="D136" s="380" t="s">
        <v>1782</v>
      </c>
      <c r="E136" s="359">
        <v>1</v>
      </c>
      <c r="F136" s="338"/>
      <c r="G136" s="336"/>
      <c r="H136" s="337"/>
      <c r="I136" s="338"/>
      <c r="J136" s="336"/>
      <c r="K136" s="230"/>
      <c r="L136" s="183"/>
      <c r="M136" s="183"/>
      <c r="N136" s="183"/>
      <c r="O136" s="183"/>
      <c r="P136" s="231"/>
    </row>
    <row r="137" spans="1:16" s="232" customFormat="1" ht="18" customHeight="1">
      <c r="A137" s="330">
        <v>108</v>
      </c>
      <c r="B137" s="342" t="s">
        <v>519</v>
      </c>
      <c r="C137" s="390" t="s">
        <v>526</v>
      </c>
      <c r="D137" s="380" t="s">
        <v>1782</v>
      </c>
      <c r="E137" s="359">
        <v>1</v>
      </c>
      <c r="F137" s="338"/>
      <c r="G137" s="336"/>
      <c r="H137" s="337"/>
      <c r="I137" s="338"/>
      <c r="J137" s="336"/>
      <c r="K137" s="230"/>
      <c r="L137" s="183"/>
      <c r="M137" s="183"/>
      <c r="N137" s="183"/>
      <c r="O137" s="183"/>
      <c r="P137" s="231"/>
    </row>
    <row r="138" spans="1:16" s="232" customFormat="1" ht="33" customHeight="1">
      <c r="A138" s="330">
        <v>109</v>
      </c>
      <c r="B138" s="342" t="s">
        <v>519</v>
      </c>
      <c r="C138" s="390" t="s">
        <v>524</v>
      </c>
      <c r="D138" s="380" t="s">
        <v>1782</v>
      </c>
      <c r="E138" s="359">
        <v>1</v>
      </c>
      <c r="F138" s="338"/>
      <c r="G138" s="336"/>
      <c r="H138" s="337"/>
      <c r="I138" s="338"/>
      <c r="J138" s="336"/>
      <c r="K138" s="230"/>
      <c r="L138" s="183"/>
      <c r="M138" s="183"/>
      <c r="N138" s="183"/>
      <c r="O138" s="183"/>
      <c r="P138" s="231"/>
    </row>
    <row r="139" spans="1:16" s="232" customFormat="1" ht="18" customHeight="1">
      <c r="A139" s="330">
        <v>110</v>
      </c>
      <c r="B139" s="342" t="s">
        <v>519</v>
      </c>
      <c r="C139" s="468" t="s">
        <v>527</v>
      </c>
      <c r="D139" s="469" t="s">
        <v>1782</v>
      </c>
      <c r="E139" s="386">
        <v>7</v>
      </c>
      <c r="F139" s="424"/>
      <c r="G139" s="420"/>
      <c r="H139" s="426"/>
      <c r="I139" s="424"/>
      <c r="J139" s="336"/>
      <c r="K139" s="230"/>
      <c r="L139" s="183"/>
      <c r="M139" s="183"/>
      <c r="N139" s="183"/>
      <c r="O139" s="183"/>
      <c r="P139" s="231"/>
    </row>
    <row r="140" spans="1:16" s="232" customFormat="1" ht="18" customHeight="1">
      <c r="A140" s="330">
        <v>111</v>
      </c>
      <c r="B140" s="342" t="s">
        <v>519</v>
      </c>
      <c r="C140" s="344" t="s">
        <v>528</v>
      </c>
      <c r="D140" s="380" t="s">
        <v>1782</v>
      </c>
      <c r="E140" s="339">
        <v>3</v>
      </c>
      <c r="F140" s="338"/>
      <c r="G140" s="336"/>
      <c r="H140" s="337"/>
      <c r="I140" s="338"/>
      <c r="J140" s="336"/>
      <c r="K140" s="230"/>
      <c r="L140" s="183"/>
      <c r="M140" s="183"/>
      <c r="N140" s="183"/>
      <c r="O140" s="183"/>
      <c r="P140" s="231"/>
    </row>
    <row r="141" spans="1:16" s="232" customFormat="1" ht="18" customHeight="1">
      <c r="A141" s="330">
        <v>112</v>
      </c>
      <c r="B141" s="342" t="s">
        <v>519</v>
      </c>
      <c r="C141" s="344" t="s">
        <v>529</v>
      </c>
      <c r="D141" s="380" t="s">
        <v>1782</v>
      </c>
      <c r="E141" s="339">
        <v>86</v>
      </c>
      <c r="F141" s="338"/>
      <c r="G141" s="336"/>
      <c r="H141" s="337"/>
      <c r="I141" s="338"/>
      <c r="J141" s="336"/>
      <c r="K141" s="230"/>
      <c r="L141" s="183"/>
      <c r="M141" s="183"/>
      <c r="N141" s="183"/>
      <c r="O141" s="183"/>
      <c r="P141" s="231"/>
    </row>
    <row r="142" spans="1:16" s="232" customFormat="1" ht="18" customHeight="1">
      <c r="A142" s="330">
        <v>113</v>
      </c>
      <c r="B142" s="342" t="s">
        <v>519</v>
      </c>
      <c r="C142" s="344" t="s">
        <v>530</v>
      </c>
      <c r="D142" s="380" t="s">
        <v>1782</v>
      </c>
      <c r="E142" s="339">
        <v>106</v>
      </c>
      <c r="F142" s="338"/>
      <c r="G142" s="336"/>
      <c r="H142" s="337"/>
      <c r="I142" s="338"/>
      <c r="J142" s="336"/>
      <c r="K142" s="230"/>
      <c r="L142" s="183"/>
      <c r="M142" s="183"/>
      <c r="N142" s="183"/>
      <c r="O142" s="183"/>
      <c r="P142" s="231"/>
    </row>
    <row r="143" spans="1:16" s="232" customFormat="1" ht="18" customHeight="1">
      <c r="A143" s="330">
        <v>114</v>
      </c>
      <c r="B143" s="342" t="s">
        <v>519</v>
      </c>
      <c r="C143" s="344" t="s">
        <v>531</v>
      </c>
      <c r="D143" s="380" t="s">
        <v>1782</v>
      </c>
      <c r="E143" s="339">
        <v>2</v>
      </c>
      <c r="F143" s="338"/>
      <c r="G143" s="336"/>
      <c r="H143" s="337"/>
      <c r="I143" s="338"/>
      <c r="J143" s="336"/>
      <c r="K143" s="230"/>
      <c r="L143" s="183"/>
      <c r="M143" s="183"/>
      <c r="N143" s="183"/>
      <c r="O143" s="183"/>
      <c r="P143" s="231"/>
    </row>
    <row r="144" spans="1:16" s="232" customFormat="1" ht="18" customHeight="1">
      <c r="A144" s="330">
        <v>115</v>
      </c>
      <c r="B144" s="342" t="s">
        <v>519</v>
      </c>
      <c r="C144" s="344" t="s">
        <v>532</v>
      </c>
      <c r="D144" s="380" t="s">
        <v>1782</v>
      </c>
      <c r="E144" s="339">
        <v>12</v>
      </c>
      <c r="F144" s="338"/>
      <c r="G144" s="336"/>
      <c r="H144" s="337"/>
      <c r="I144" s="338"/>
      <c r="J144" s="336"/>
      <c r="K144" s="230"/>
      <c r="L144" s="183"/>
      <c r="M144" s="183"/>
      <c r="N144" s="183"/>
      <c r="O144" s="183"/>
      <c r="P144" s="231"/>
    </row>
    <row r="145" spans="1:16" s="232" customFormat="1" ht="18" customHeight="1">
      <c r="A145" s="330">
        <v>116</v>
      </c>
      <c r="B145" s="342" t="s">
        <v>519</v>
      </c>
      <c r="C145" s="344" t="s">
        <v>533</v>
      </c>
      <c r="D145" s="380" t="s">
        <v>1782</v>
      </c>
      <c r="E145" s="339">
        <v>128</v>
      </c>
      <c r="F145" s="338"/>
      <c r="G145" s="336"/>
      <c r="H145" s="337"/>
      <c r="I145" s="338"/>
      <c r="J145" s="336"/>
      <c r="K145" s="230"/>
      <c r="L145" s="183"/>
      <c r="M145" s="183"/>
      <c r="N145" s="183"/>
      <c r="O145" s="183"/>
      <c r="P145" s="231"/>
    </row>
    <row r="146" spans="1:16" s="232" customFormat="1" ht="18" customHeight="1">
      <c r="A146" s="330">
        <v>117</v>
      </c>
      <c r="B146" s="342" t="s">
        <v>519</v>
      </c>
      <c r="C146" s="344" t="s">
        <v>534</v>
      </c>
      <c r="D146" s="380" t="s">
        <v>1782</v>
      </c>
      <c r="E146" s="339">
        <v>18</v>
      </c>
      <c r="F146" s="338"/>
      <c r="G146" s="336"/>
      <c r="H146" s="337"/>
      <c r="I146" s="338"/>
      <c r="J146" s="336"/>
      <c r="K146" s="230"/>
      <c r="L146" s="183"/>
      <c r="M146" s="183"/>
      <c r="N146" s="183"/>
      <c r="O146" s="183"/>
      <c r="P146" s="231"/>
    </row>
    <row r="147" spans="1:16" s="232" customFormat="1" ht="18" customHeight="1">
      <c r="A147" s="330">
        <v>118</v>
      </c>
      <c r="B147" s="459" t="s">
        <v>519</v>
      </c>
      <c r="C147" s="590" t="s">
        <v>535</v>
      </c>
      <c r="D147" s="591" t="s">
        <v>1782</v>
      </c>
      <c r="E147" s="582">
        <v>2</v>
      </c>
      <c r="F147" s="466"/>
      <c r="G147" s="464"/>
      <c r="H147" s="465"/>
      <c r="I147" s="466"/>
      <c r="J147" s="464"/>
      <c r="K147" s="238"/>
      <c r="L147" s="190"/>
      <c r="M147" s="190"/>
      <c r="N147" s="190"/>
      <c r="O147" s="190"/>
      <c r="P147" s="239"/>
    </row>
    <row r="148" spans="1:16" s="232" customFormat="1" ht="18" customHeight="1">
      <c r="A148" s="330">
        <v>119</v>
      </c>
      <c r="B148" s="342" t="s">
        <v>519</v>
      </c>
      <c r="C148" s="390" t="s">
        <v>536</v>
      </c>
      <c r="D148" s="380" t="s">
        <v>1782</v>
      </c>
      <c r="E148" s="359">
        <v>1</v>
      </c>
      <c r="F148" s="338"/>
      <c r="G148" s="336"/>
      <c r="H148" s="337"/>
      <c r="I148" s="338"/>
      <c r="J148" s="336"/>
      <c r="K148" s="230"/>
      <c r="L148" s="183"/>
      <c r="M148" s="183"/>
      <c r="N148" s="183"/>
      <c r="O148" s="183"/>
      <c r="P148" s="231"/>
    </row>
    <row r="149" spans="1:16" s="232" customFormat="1" ht="18" customHeight="1">
      <c r="A149" s="330">
        <v>120</v>
      </c>
      <c r="B149" s="342" t="s">
        <v>519</v>
      </c>
      <c r="C149" s="390" t="s">
        <v>537</v>
      </c>
      <c r="D149" s="380" t="s">
        <v>1782</v>
      </c>
      <c r="E149" s="359">
        <v>8</v>
      </c>
      <c r="F149" s="338"/>
      <c r="G149" s="336"/>
      <c r="H149" s="337"/>
      <c r="I149" s="338"/>
      <c r="J149" s="336"/>
      <c r="K149" s="230"/>
      <c r="L149" s="183"/>
      <c r="M149" s="183"/>
      <c r="N149" s="183"/>
      <c r="O149" s="183"/>
      <c r="P149" s="231"/>
    </row>
    <row r="150" spans="1:16" s="232" customFormat="1" ht="18" customHeight="1">
      <c r="A150" s="330">
        <v>121</v>
      </c>
      <c r="B150" s="342" t="s">
        <v>519</v>
      </c>
      <c r="C150" s="390" t="s">
        <v>538</v>
      </c>
      <c r="D150" s="380" t="s">
        <v>1782</v>
      </c>
      <c r="E150" s="359">
        <v>1</v>
      </c>
      <c r="F150" s="338"/>
      <c r="G150" s="336"/>
      <c r="H150" s="337"/>
      <c r="I150" s="338"/>
      <c r="J150" s="336"/>
      <c r="K150" s="230"/>
      <c r="L150" s="183"/>
      <c r="M150" s="183"/>
      <c r="N150" s="183"/>
      <c r="O150" s="183"/>
      <c r="P150" s="231"/>
    </row>
    <row r="151" spans="1:16" s="232" customFormat="1" ht="18" customHeight="1">
      <c r="A151" s="330">
        <v>122</v>
      </c>
      <c r="B151" s="342" t="s">
        <v>519</v>
      </c>
      <c r="C151" s="390" t="s">
        <v>539</v>
      </c>
      <c r="D151" s="380" t="s">
        <v>1782</v>
      </c>
      <c r="E151" s="359">
        <v>5</v>
      </c>
      <c r="F151" s="338"/>
      <c r="G151" s="336"/>
      <c r="H151" s="337"/>
      <c r="I151" s="338"/>
      <c r="J151" s="336"/>
      <c r="K151" s="230"/>
      <c r="L151" s="183"/>
      <c r="M151" s="183"/>
      <c r="N151" s="183"/>
      <c r="O151" s="183"/>
      <c r="P151" s="231"/>
    </row>
    <row r="152" spans="1:16" s="232" customFormat="1" ht="18" customHeight="1">
      <c r="A152" s="330">
        <v>123</v>
      </c>
      <c r="B152" s="342" t="s">
        <v>519</v>
      </c>
      <c r="C152" s="390" t="s">
        <v>540</v>
      </c>
      <c r="D152" s="380" t="s">
        <v>1782</v>
      </c>
      <c r="E152" s="359">
        <v>2</v>
      </c>
      <c r="F152" s="338"/>
      <c r="G152" s="336"/>
      <c r="H152" s="337"/>
      <c r="I152" s="338"/>
      <c r="J152" s="336"/>
      <c r="K152" s="230"/>
      <c r="L152" s="183"/>
      <c r="M152" s="183"/>
      <c r="N152" s="183"/>
      <c r="O152" s="183"/>
      <c r="P152" s="231"/>
    </row>
    <row r="153" spans="1:16" s="232" customFormat="1" ht="18" customHeight="1">
      <c r="A153" s="330">
        <v>124</v>
      </c>
      <c r="B153" s="342" t="s">
        <v>519</v>
      </c>
      <c r="C153" s="390" t="s">
        <v>541</v>
      </c>
      <c r="D153" s="380" t="s">
        <v>1782</v>
      </c>
      <c r="E153" s="359">
        <v>2</v>
      </c>
      <c r="F153" s="338"/>
      <c r="G153" s="336"/>
      <c r="H153" s="337"/>
      <c r="I153" s="338"/>
      <c r="J153" s="336"/>
      <c r="K153" s="230"/>
      <c r="L153" s="183"/>
      <c r="M153" s="183"/>
      <c r="N153" s="183"/>
      <c r="O153" s="183"/>
      <c r="P153" s="231"/>
    </row>
    <row r="154" spans="1:16" s="232" customFormat="1" ht="18" customHeight="1">
      <c r="A154" s="330">
        <v>125</v>
      </c>
      <c r="B154" s="342" t="s">
        <v>519</v>
      </c>
      <c r="C154" s="390" t="s">
        <v>542</v>
      </c>
      <c r="D154" s="380" t="s">
        <v>1782</v>
      </c>
      <c r="E154" s="359">
        <v>1</v>
      </c>
      <c r="F154" s="338"/>
      <c r="G154" s="336"/>
      <c r="H154" s="337"/>
      <c r="I154" s="338"/>
      <c r="J154" s="336"/>
      <c r="K154" s="230"/>
      <c r="L154" s="183"/>
      <c r="M154" s="183"/>
      <c r="N154" s="183"/>
      <c r="O154" s="183"/>
      <c r="P154" s="231"/>
    </row>
    <row r="155" spans="1:16" s="232" customFormat="1" ht="18" customHeight="1">
      <c r="A155" s="330">
        <v>126</v>
      </c>
      <c r="B155" s="342" t="s">
        <v>519</v>
      </c>
      <c r="C155" s="344" t="s">
        <v>543</v>
      </c>
      <c r="D155" s="380" t="s">
        <v>1782</v>
      </c>
      <c r="E155" s="359">
        <v>1</v>
      </c>
      <c r="F155" s="338"/>
      <c r="G155" s="336"/>
      <c r="H155" s="337"/>
      <c r="I155" s="338"/>
      <c r="J155" s="336"/>
      <c r="K155" s="230"/>
      <c r="L155" s="183"/>
      <c r="M155" s="183"/>
      <c r="N155" s="183"/>
      <c r="O155" s="183"/>
      <c r="P155" s="231"/>
    </row>
    <row r="156" spans="1:16" s="232" customFormat="1" ht="18" customHeight="1">
      <c r="A156" s="330">
        <v>127</v>
      </c>
      <c r="B156" s="342" t="s">
        <v>519</v>
      </c>
      <c r="C156" s="390" t="s">
        <v>544</v>
      </c>
      <c r="D156" s="380" t="s">
        <v>1782</v>
      </c>
      <c r="E156" s="359">
        <v>1</v>
      </c>
      <c r="F156" s="338"/>
      <c r="G156" s="336"/>
      <c r="H156" s="337"/>
      <c r="I156" s="338"/>
      <c r="J156" s="336"/>
      <c r="K156" s="230"/>
      <c r="L156" s="183"/>
      <c r="M156" s="183"/>
      <c r="N156" s="183"/>
      <c r="O156" s="183"/>
      <c r="P156" s="231"/>
    </row>
    <row r="157" spans="1:16" s="232" customFormat="1" ht="18" customHeight="1">
      <c r="A157" s="330">
        <v>128</v>
      </c>
      <c r="B157" s="342" t="s">
        <v>519</v>
      </c>
      <c r="C157" s="390" t="s">
        <v>545</v>
      </c>
      <c r="D157" s="380" t="s">
        <v>1782</v>
      </c>
      <c r="E157" s="359">
        <v>1</v>
      </c>
      <c r="F157" s="338"/>
      <c r="G157" s="336"/>
      <c r="H157" s="337"/>
      <c r="I157" s="338"/>
      <c r="J157" s="336"/>
      <c r="K157" s="230"/>
      <c r="L157" s="183"/>
      <c r="M157" s="183"/>
      <c r="N157" s="183"/>
      <c r="O157" s="183"/>
      <c r="P157" s="231"/>
    </row>
    <row r="158" spans="1:16" s="232" customFormat="1" ht="18" customHeight="1">
      <c r="A158" s="330">
        <v>129</v>
      </c>
      <c r="B158" s="342" t="s">
        <v>519</v>
      </c>
      <c r="C158" s="390" t="s">
        <v>546</v>
      </c>
      <c r="D158" s="380" t="s">
        <v>1782</v>
      </c>
      <c r="E158" s="359">
        <v>3</v>
      </c>
      <c r="F158" s="338"/>
      <c r="G158" s="336"/>
      <c r="H158" s="337"/>
      <c r="I158" s="338"/>
      <c r="J158" s="336"/>
      <c r="K158" s="230"/>
      <c r="L158" s="183"/>
      <c r="M158" s="183"/>
      <c r="N158" s="183"/>
      <c r="O158" s="183"/>
      <c r="P158" s="231"/>
    </row>
    <row r="159" spans="1:16" s="232" customFormat="1" ht="18" customHeight="1">
      <c r="A159" s="330">
        <v>130</v>
      </c>
      <c r="B159" s="342" t="s">
        <v>519</v>
      </c>
      <c r="C159" s="390" t="s">
        <v>547</v>
      </c>
      <c r="D159" s="380" t="s">
        <v>1782</v>
      </c>
      <c r="E159" s="359">
        <v>1</v>
      </c>
      <c r="F159" s="338"/>
      <c r="G159" s="336"/>
      <c r="H159" s="337"/>
      <c r="I159" s="338"/>
      <c r="J159" s="336"/>
      <c r="K159" s="230"/>
      <c r="L159" s="183"/>
      <c r="M159" s="183"/>
      <c r="N159" s="183"/>
      <c r="O159" s="183"/>
      <c r="P159" s="231"/>
    </row>
    <row r="160" spans="1:16" s="232" customFormat="1" ht="18" customHeight="1">
      <c r="A160" s="330">
        <v>131</v>
      </c>
      <c r="B160" s="342" t="s">
        <v>519</v>
      </c>
      <c r="C160" s="390" t="s">
        <v>548</v>
      </c>
      <c r="D160" s="380" t="s">
        <v>1782</v>
      </c>
      <c r="E160" s="359">
        <v>1</v>
      </c>
      <c r="F160" s="338"/>
      <c r="G160" s="336"/>
      <c r="H160" s="337"/>
      <c r="I160" s="338"/>
      <c r="J160" s="336"/>
      <c r="K160" s="230"/>
      <c r="L160" s="183"/>
      <c r="M160" s="183"/>
      <c r="N160" s="183"/>
      <c r="O160" s="183"/>
      <c r="P160" s="231"/>
    </row>
    <row r="161" spans="1:16" s="232" customFormat="1" ht="18" customHeight="1">
      <c r="A161" s="330">
        <v>132</v>
      </c>
      <c r="B161" s="342" t="s">
        <v>519</v>
      </c>
      <c r="C161" s="390" t="s">
        <v>549</v>
      </c>
      <c r="D161" s="380" t="s">
        <v>1782</v>
      </c>
      <c r="E161" s="359">
        <v>1</v>
      </c>
      <c r="F161" s="338"/>
      <c r="G161" s="336"/>
      <c r="H161" s="337"/>
      <c r="I161" s="338"/>
      <c r="J161" s="336"/>
      <c r="K161" s="230"/>
      <c r="L161" s="183"/>
      <c r="M161" s="183"/>
      <c r="N161" s="183"/>
      <c r="O161" s="183"/>
      <c r="P161" s="231"/>
    </row>
    <row r="162" spans="1:16" s="232" customFormat="1" ht="18" customHeight="1">
      <c r="A162" s="330">
        <v>133</v>
      </c>
      <c r="B162" s="342" t="s">
        <v>519</v>
      </c>
      <c r="C162" s="390" t="s">
        <v>550</v>
      </c>
      <c r="D162" s="380" t="s">
        <v>1782</v>
      </c>
      <c r="E162" s="359">
        <v>1</v>
      </c>
      <c r="F162" s="338"/>
      <c r="G162" s="336"/>
      <c r="H162" s="337"/>
      <c r="I162" s="338"/>
      <c r="J162" s="336"/>
      <c r="K162" s="230"/>
      <c r="L162" s="183"/>
      <c r="M162" s="183"/>
      <c r="N162" s="183"/>
      <c r="O162" s="183"/>
      <c r="P162" s="231"/>
    </row>
    <row r="163" spans="1:16" s="232" customFormat="1" ht="18" customHeight="1">
      <c r="A163" s="330">
        <v>134</v>
      </c>
      <c r="B163" s="342" t="s">
        <v>519</v>
      </c>
      <c r="C163" s="390" t="s">
        <v>551</v>
      </c>
      <c r="D163" s="380" t="s">
        <v>1782</v>
      </c>
      <c r="E163" s="359">
        <v>1</v>
      </c>
      <c r="F163" s="338"/>
      <c r="G163" s="336"/>
      <c r="H163" s="337"/>
      <c r="I163" s="338"/>
      <c r="J163" s="336"/>
      <c r="K163" s="230"/>
      <c r="L163" s="183"/>
      <c r="M163" s="183"/>
      <c r="N163" s="183"/>
      <c r="O163" s="183"/>
      <c r="P163" s="231"/>
    </row>
    <row r="164" spans="1:16" s="232" customFormat="1" ht="18" customHeight="1">
      <c r="A164" s="330">
        <v>135</v>
      </c>
      <c r="B164" s="342" t="s">
        <v>519</v>
      </c>
      <c r="C164" s="390" t="s">
        <v>552</v>
      </c>
      <c r="D164" s="380" t="s">
        <v>1782</v>
      </c>
      <c r="E164" s="359">
        <v>1</v>
      </c>
      <c r="F164" s="338"/>
      <c r="G164" s="336"/>
      <c r="H164" s="337"/>
      <c r="I164" s="338"/>
      <c r="J164" s="336"/>
      <c r="K164" s="230"/>
      <c r="L164" s="183"/>
      <c r="M164" s="183"/>
      <c r="N164" s="183"/>
      <c r="O164" s="183"/>
      <c r="P164" s="231"/>
    </row>
    <row r="165" spans="1:16" s="232" customFormat="1" ht="18" customHeight="1">
      <c r="A165" s="330">
        <v>136</v>
      </c>
      <c r="B165" s="342" t="s">
        <v>519</v>
      </c>
      <c r="C165" s="390" t="s">
        <v>553</v>
      </c>
      <c r="D165" s="380" t="s">
        <v>1782</v>
      </c>
      <c r="E165" s="359">
        <v>1</v>
      </c>
      <c r="F165" s="338"/>
      <c r="G165" s="336"/>
      <c r="H165" s="337"/>
      <c r="I165" s="338"/>
      <c r="J165" s="336"/>
      <c r="K165" s="230"/>
      <c r="L165" s="183"/>
      <c r="M165" s="183"/>
      <c r="N165" s="183"/>
      <c r="O165" s="183"/>
      <c r="P165" s="231"/>
    </row>
    <row r="166" spans="1:16" s="232" customFormat="1" ht="18" customHeight="1">
      <c r="A166" s="330">
        <v>137</v>
      </c>
      <c r="B166" s="342" t="s">
        <v>554</v>
      </c>
      <c r="C166" s="390" t="s">
        <v>555</v>
      </c>
      <c r="D166" s="380" t="s">
        <v>1782</v>
      </c>
      <c r="E166" s="359">
        <v>1</v>
      </c>
      <c r="F166" s="338"/>
      <c r="G166" s="336"/>
      <c r="H166" s="337"/>
      <c r="I166" s="338"/>
      <c r="J166" s="336"/>
      <c r="K166" s="230"/>
      <c r="L166" s="183"/>
      <c r="M166" s="183"/>
      <c r="N166" s="183"/>
      <c r="O166" s="183"/>
      <c r="P166" s="231"/>
    </row>
    <row r="167" spans="1:16" s="232" customFormat="1" ht="18" customHeight="1">
      <c r="A167" s="330">
        <v>138</v>
      </c>
      <c r="B167" s="342" t="s">
        <v>554</v>
      </c>
      <c r="C167" s="390" t="s">
        <v>556</v>
      </c>
      <c r="D167" s="380" t="s">
        <v>1782</v>
      </c>
      <c r="E167" s="359">
        <v>1</v>
      </c>
      <c r="F167" s="338"/>
      <c r="G167" s="336"/>
      <c r="H167" s="337"/>
      <c r="I167" s="338"/>
      <c r="J167" s="336"/>
      <c r="K167" s="230"/>
      <c r="L167" s="183"/>
      <c r="M167" s="183"/>
      <c r="N167" s="183"/>
      <c r="O167" s="183"/>
      <c r="P167" s="231"/>
    </row>
    <row r="168" spans="1:16" s="232" customFormat="1" ht="18" customHeight="1">
      <c r="A168" s="330">
        <v>139</v>
      </c>
      <c r="B168" s="342" t="s">
        <v>557</v>
      </c>
      <c r="C168" s="390" t="s">
        <v>558</v>
      </c>
      <c r="D168" s="380" t="s">
        <v>1782</v>
      </c>
      <c r="E168" s="359">
        <v>20</v>
      </c>
      <c r="F168" s="338"/>
      <c r="G168" s="336"/>
      <c r="H168" s="337"/>
      <c r="I168" s="338"/>
      <c r="J168" s="336"/>
      <c r="K168" s="230"/>
      <c r="L168" s="183"/>
      <c r="M168" s="183"/>
      <c r="N168" s="183"/>
      <c r="O168" s="183"/>
      <c r="P168" s="231"/>
    </row>
    <row r="169" spans="1:16" s="232" customFormat="1" ht="18" customHeight="1">
      <c r="A169" s="330">
        <v>140</v>
      </c>
      <c r="B169" s="342" t="s">
        <v>557</v>
      </c>
      <c r="C169" s="390" t="s">
        <v>559</v>
      </c>
      <c r="D169" s="380" t="s">
        <v>1782</v>
      </c>
      <c r="E169" s="359">
        <v>21</v>
      </c>
      <c r="F169" s="338"/>
      <c r="G169" s="336"/>
      <c r="H169" s="337"/>
      <c r="I169" s="338"/>
      <c r="J169" s="336"/>
      <c r="K169" s="230"/>
      <c r="L169" s="183"/>
      <c r="M169" s="183"/>
      <c r="N169" s="183"/>
      <c r="O169" s="183"/>
      <c r="P169" s="231"/>
    </row>
    <row r="170" spans="1:16" s="232" customFormat="1" ht="18" customHeight="1">
      <c r="A170" s="330">
        <v>141</v>
      </c>
      <c r="B170" s="342" t="s">
        <v>557</v>
      </c>
      <c r="C170" s="390" t="s">
        <v>560</v>
      </c>
      <c r="D170" s="380" t="s">
        <v>1782</v>
      </c>
      <c r="E170" s="359">
        <v>1</v>
      </c>
      <c r="F170" s="338"/>
      <c r="G170" s="336"/>
      <c r="H170" s="337"/>
      <c r="I170" s="338"/>
      <c r="J170" s="336"/>
      <c r="K170" s="230"/>
      <c r="L170" s="183"/>
      <c r="M170" s="183"/>
      <c r="N170" s="183"/>
      <c r="O170" s="183"/>
      <c r="P170" s="231"/>
    </row>
    <row r="171" spans="1:16" s="232" customFormat="1" ht="18" customHeight="1">
      <c r="A171" s="330">
        <v>142</v>
      </c>
      <c r="B171" s="342" t="s">
        <v>557</v>
      </c>
      <c r="C171" s="390" t="s">
        <v>561</v>
      </c>
      <c r="D171" s="380" t="s">
        <v>1782</v>
      </c>
      <c r="E171" s="359">
        <v>26</v>
      </c>
      <c r="F171" s="338"/>
      <c r="G171" s="336"/>
      <c r="H171" s="337"/>
      <c r="I171" s="338"/>
      <c r="J171" s="336"/>
      <c r="K171" s="230"/>
      <c r="L171" s="183"/>
      <c r="M171" s="183"/>
      <c r="N171" s="183"/>
      <c r="O171" s="183"/>
      <c r="P171" s="231"/>
    </row>
    <row r="172" spans="1:16" s="232" customFormat="1" ht="18" customHeight="1">
      <c r="A172" s="330">
        <v>143</v>
      </c>
      <c r="B172" s="342" t="s">
        <v>557</v>
      </c>
      <c r="C172" s="390" t="s">
        <v>562</v>
      </c>
      <c r="D172" s="380" t="s">
        <v>1782</v>
      </c>
      <c r="E172" s="359">
        <v>1</v>
      </c>
      <c r="F172" s="338"/>
      <c r="G172" s="336"/>
      <c r="H172" s="337"/>
      <c r="I172" s="338"/>
      <c r="J172" s="336"/>
      <c r="K172" s="230"/>
      <c r="L172" s="183"/>
      <c r="M172" s="183"/>
      <c r="N172" s="183"/>
      <c r="O172" s="183"/>
      <c r="P172" s="231"/>
    </row>
    <row r="173" spans="1:16" s="232" customFormat="1" ht="18" customHeight="1">
      <c r="A173" s="330">
        <v>144</v>
      </c>
      <c r="B173" s="459" t="s">
        <v>557</v>
      </c>
      <c r="C173" s="590" t="s">
        <v>563</v>
      </c>
      <c r="D173" s="591" t="s">
        <v>1782</v>
      </c>
      <c r="E173" s="582">
        <v>1</v>
      </c>
      <c r="F173" s="466"/>
      <c r="G173" s="464"/>
      <c r="H173" s="465"/>
      <c r="I173" s="466"/>
      <c r="J173" s="464"/>
      <c r="K173" s="238"/>
      <c r="L173" s="190"/>
      <c r="M173" s="190"/>
      <c r="N173" s="190"/>
      <c r="O173" s="190"/>
      <c r="P173" s="239"/>
    </row>
    <row r="174" spans="1:16" s="232" customFormat="1" ht="18" customHeight="1">
      <c r="A174" s="330">
        <v>145</v>
      </c>
      <c r="B174" s="342" t="s">
        <v>557</v>
      </c>
      <c r="C174" s="390" t="s">
        <v>564</v>
      </c>
      <c r="D174" s="380" t="s">
        <v>1782</v>
      </c>
      <c r="E174" s="359">
        <v>17</v>
      </c>
      <c r="F174" s="338"/>
      <c r="G174" s="336"/>
      <c r="H174" s="337"/>
      <c r="I174" s="338"/>
      <c r="J174" s="336"/>
      <c r="K174" s="230"/>
      <c r="L174" s="183"/>
      <c r="M174" s="183"/>
      <c r="N174" s="183"/>
      <c r="O174" s="183"/>
      <c r="P174" s="231"/>
    </row>
    <row r="175" spans="1:16" s="232" customFormat="1" ht="18" customHeight="1">
      <c r="A175" s="330">
        <v>146</v>
      </c>
      <c r="B175" s="342" t="s">
        <v>557</v>
      </c>
      <c r="C175" s="390" t="s">
        <v>565</v>
      </c>
      <c r="D175" s="380" t="s">
        <v>1782</v>
      </c>
      <c r="E175" s="359">
        <v>15</v>
      </c>
      <c r="F175" s="338"/>
      <c r="G175" s="336"/>
      <c r="H175" s="337"/>
      <c r="I175" s="338"/>
      <c r="J175" s="336"/>
      <c r="K175" s="230"/>
      <c r="L175" s="183"/>
      <c r="M175" s="183"/>
      <c r="N175" s="183"/>
      <c r="O175" s="183"/>
      <c r="P175" s="231"/>
    </row>
    <row r="176" spans="1:16" s="232" customFormat="1" ht="18" customHeight="1">
      <c r="A176" s="330">
        <v>147</v>
      </c>
      <c r="B176" s="342" t="s">
        <v>557</v>
      </c>
      <c r="C176" s="390" t="s">
        <v>566</v>
      </c>
      <c r="D176" s="380" t="s">
        <v>1782</v>
      </c>
      <c r="E176" s="359">
        <v>14</v>
      </c>
      <c r="F176" s="338"/>
      <c r="G176" s="336"/>
      <c r="H176" s="337"/>
      <c r="I176" s="338"/>
      <c r="J176" s="336"/>
      <c r="K176" s="230"/>
      <c r="L176" s="183"/>
      <c r="M176" s="183"/>
      <c r="N176" s="183"/>
      <c r="O176" s="183"/>
      <c r="P176" s="231"/>
    </row>
    <row r="177" spans="1:16" s="232" customFormat="1" ht="30" customHeight="1">
      <c r="A177" s="330">
        <v>148</v>
      </c>
      <c r="B177" s="342" t="s">
        <v>567</v>
      </c>
      <c r="C177" s="390" t="s">
        <v>568</v>
      </c>
      <c r="D177" s="380" t="s">
        <v>1782</v>
      </c>
      <c r="E177" s="359">
        <v>1</v>
      </c>
      <c r="F177" s="338"/>
      <c r="G177" s="336"/>
      <c r="H177" s="337"/>
      <c r="I177" s="338"/>
      <c r="J177" s="336"/>
      <c r="K177" s="230"/>
      <c r="L177" s="183"/>
      <c r="M177" s="183"/>
      <c r="N177" s="183"/>
      <c r="O177" s="183"/>
      <c r="P177" s="231"/>
    </row>
    <row r="178" spans="1:16" s="232" customFormat="1" ht="18" customHeight="1">
      <c r="A178" s="330">
        <v>149</v>
      </c>
      <c r="B178" s="342" t="s">
        <v>567</v>
      </c>
      <c r="C178" s="390" t="s">
        <v>569</v>
      </c>
      <c r="D178" s="380" t="s">
        <v>1782</v>
      </c>
      <c r="E178" s="359">
        <v>1</v>
      </c>
      <c r="F178" s="338"/>
      <c r="G178" s="336"/>
      <c r="H178" s="337"/>
      <c r="I178" s="338"/>
      <c r="J178" s="336"/>
      <c r="K178" s="230"/>
      <c r="L178" s="183"/>
      <c r="M178" s="183"/>
      <c r="N178" s="183"/>
      <c r="O178" s="183"/>
      <c r="P178" s="231"/>
    </row>
    <row r="179" spans="1:16" s="232" customFormat="1" ht="18" customHeight="1">
      <c r="A179" s="330">
        <v>150</v>
      </c>
      <c r="B179" s="342" t="s">
        <v>570</v>
      </c>
      <c r="C179" s="390" t="s">
        <v>571</v>
      </c>
      <c r="D179" s="380" t="s">
        <v>1782</v>
      </c>
      <c r="E179" s="359">
        <v>2</v>
      </c>
      <c r="F179" s="338"/>
      <c r="G179" s="336"/>
      <c r="H179" s="337"/>
      <c r="I179" s="338"/>
      <c r="J179" s="336"/>
      <c r="K179" s="230"/>
      <c r="L179" s="183"/>
      <c r="M179" s="183"/>
      <c r="N179" s="183"/>
      <c r="O179" s="183"/>
      <c r="P179" s="231"/>
    </row>
    <row r="180" spans="1:16" s="232" customFormat="1" ht="18" customHeight="1">
      <c r="A180" s="330">
        <v>151</v>
      </c>
      <c r="B180" s="342" t="s">
        <v>570</v>
      </c>
      <c r="C180" s="390" t="s">
        <v>572</v>
      </c>
      <c r="D180" s="380" t="s">
        <v>1782</v>
      </c>
      <c r="E180" s="359">
        <v>1</v>
      </c>
      <c r="F180" s="338"/>
      <c r="G180" s="336"/>
      <c r="H180" s="337"/>
      <c r="I180" s="338"/>
      <c r="J180" s="336"/>
      <c r="K180" s="230"/>
      <c r="L180" s="183"/>
      <c r="M180" s="183"/>
      <c r="N180" s="183"/>
      <c r="O180" s="183"/>
      <c r="P180" s="231"/>
    </row>
    <row r="181" spans="1:16" s="232" customFormat="1" ht="18" customHeight="1">
      <c r="A181" s="330">
        <v>152</v>
      </c>
      <c r="B181" s="342" t="s">
        <v>570</v>
      </c>
      <c r="C181" s="390" t="s">
        <v>573</v>
      </c>
      <c r="D181" s="380" t="s">
        <v>1782</v>
      </c>
      <c r="E181" s="359">
        <v>33</v>
      </c>
      <c r="F181" s="338"/>
      <c r="G181" s="336"/>
      <c r="H181" s="337"/>
      <c r="I181" s="338"/>
      <c r="J181" s="336"/>
      <c r="K181" s="230"/>
      <c r="L181" s="183"/>
      <c r="M181" s="183"/>
      <c r="N181" s="183"/>
      <c r="O181" s="183"/>
      <c r="P181" s="231"/>
    </row>
    <row r="182" spans="1:16" s="232" customFormat="1" ht="18" customHeight="1">
      <c r="A182" s="330">
        <v>153</v>
      </c>
      <c r="B182" s="342" t="s">
        <v>570</v>
      </c>
      <c r="C182" s="390" t="s">
        <v>574</v>
      </c>
      <c r="D182" s="380" t="s">
        <v>1782</v>
      </c>
      <c r="E182" s="359">
        <v>30</v>
      </c>
      <c r="F182" s="338"/>
      <c r="G182" s="336"/>
      <c r="H182" s="337"/>
      <c r="I182" s="338"/>
      <c r="J182" s="336"/>
      <c r="K182" s="230"/>
      <c r="L182" s="183"/>
      <c r="M182" s="183"/>
      <c r="N182" s="183"/>
      <c r="O182" s="183"/>
      <c r="P182" s="231"/>
    </row>
    <row r="183" spans="1:16" s="232" customFormat="1" ht="18" customHeight="1">
      <c r="A183" s="330">
        <v>154</v>
      </c>
      <c r="B183" s="342" t="s">
        <v>570</v>
      </c>
      <c r="C183" s="390" t="s">
        <v>2202</v>
      </c>
      <c r="D183" s="380" t="s">
        <v>1782</v>
      </c>
      <c r="E183" s="359">
        <v>31</v>
      </c>
      <c r="F183" s="338"/>
      <c r="G183" s="336"/>
      <c r="H183" s="337"/>
      <c r="I183" s="338"/>
      <c r="J183" s="336"/>
      <c r="K183" s="230"/>
      <c r="L183" s="183"/>
      <c r="M183" s="183"/>
      <c r="N183" s="183"/>
      <c r="O183" s="183"/>
      <c r="P183" s="231"/>
    </row>
    <row r="184" spans="1:16" s="232" customFormat="1" ht="18" customHeight="1">
      <c r="A184" s="330">
        <v>155</v>
      </c>
      <c r="B184" s="342" t="s">
        <v>570</v>
      </c>
      <c r="C184" s="390" t="s">
        <v>2203</v>
      </c>
      <c r="D184" s="380" t="s">
        <v>1782</v>
      </c>
      <c r="E184" s="359">
        <v>1</v>
      </c>
      <c r="F184" s="338"/>
      <c r="G184" s="336"/>
      <c r="H184" s="337"/>
      <c r="I184" s="338"/>
      <c r="J184" s="336"/>
      <c r="K184" s="230"/>
      <c r="L184" s="183"/>
      <c r="M184" s="183"/>
      <c r="N184" s="183"/>
      <c r="O184" s="183"/>
      <c r="P184" s="231"/>
    </row>
    <row r="185" spans="1:16" s="232" customFormat="1" ht="18" customHeight="1">
      <c r="A185" s="330">
        <v>156</v>
      </c>
      <c r="B185" s="342" t="s">
        <v>570</v>
      </c>
      <c r="C185" s="390" t="s">
        <v>2204</v>
      </c>
      <c r="D185" s="380" t="s">
        <v>1782</v>
      </c>
      <c r="E185" s="359">
        <v>1</v>
      </c>
      <c r="F185" s="338"/>
      <c r="G185" s="336"/>
      <c r="H185" s="337"/>
      <c r="I185" s="338"/>
      <c r="J185" s="336"/>
      <c r="K185" s="230"/>
      <c r="L185" s="183"/>
      <c r="M185" s="183"/>
      <c r="N185" s="183"/>
      <c r="O185" s="183"/>
      <c r="P185" s="231"/>
    </row>
    <row r="186" spans="1:16" s="232" customFormat="1" ht="18" customHeight="1">
      <c r="A186" s="330">
        <v>157</v>
      </c>
      <c r="B186" s="342" t="s">
        <v>570</v>
      </c>
      <c r="C186" s="390" t="s">
        <v>2205</v>
      </c>
      <c r="D186" s="380" t="s">
        <v>1782</v>
      </c>
      <c r="E186" s="359">
        <v>3</v>
      </c>
      <c r="F186" s="338"/>
      <c r="G186" s="336"/>
      <c r="H186" s="337"/>
      <c r="I186" s="338"/>
      <c r="J186" s="336"/>
      <c r="K186" s="230"/>
      <c r="L186" s="183"/>
      <c r="M186" s="183"/>
      <c r="N186" s="183"/>
      <c r="O186" s="183"/>
      <c r="P186" s="231"/>
    </row>
    <row r="187" spans="1:16" s="232" customFormat="1" ht="18" customHeight="1">
      <c r="A187" s="330">
        <v>158</v>
      </c>
      <c r="B187" s="342" t="s">
        <v>570</v>
      </c>
      <c r="C187" s="390" t="s">
        <v>2206</v>
      </c>
      <c r="D187" s="380" t="s">
        <v>1782</v>
      </c>
      <c r="E187" s="359">
        <v>1</v>
      </c>
      <c r="F187" s="338"/>
      <c r="G187" s="336"/>
      <c r="H187" s="337"/>
      <c r="I187" s="338"/>
      <c r="J187" s="336"/>
      <c r="K187" s="230"/>
      <c r="L187" s="183"/>
      <c r="M187" s="183"/>
      <c r="N187" s="183"/>
      <c r="O187" s="183"/>
      <c r="P187" s="231"/>
    </row>
    <row r="188" spans="1:16" s="232" customFormat="1" ht="30" customHeight="1">
      <c r="A188" s="330">
        <v>159</v>
      </c>
      <c r="B188" s="342" t="s">
        <v>2056</v>
      </c>
      <c r="C188" s="390" t="s">
        <v>2207</v>
      </c>
      <c r="D188" s="380" t="s">
        <v>1782</v>
      </c>
      <c r="E188" s="359">
        <v>4</v>
      </c>
      <c r="F188" s="338"/>
      <c r="G188" s="336"/>
      <c r="H188" s="337"/>
      <c r="I188" s="338"/>
      <c r="J188" s="336"/>
      <c r="K188" s="230"/>
      <c r="L188" s="183"/>
      <c r="M188" s="183"/>
      <c r="N188" s="183"/>
      <c r="O188" s="183"/>
      <c r="P188" s="231"/>
    </row>
    <row r="189" spans="1:16" s="232" customFormat="1" ht="30" customHeight="1">
      <c r="A189" s="330">
        <v>160</v>
      </c>
      <c r="B189" s="342" t="s">
        <v>2056</v>
      </c>
      <c r="C189" s="390" t="s">
        <v>2208</v>
      </c>
      <c r="D189" s="380" t="s">
        <v>1782</v>
      </c>
      <c r="E189" s="359">
        <v>1</v>
      </c>
      <c r="F189" s="338"/>
      <c r="G189" s="336"/>
      <c r="H189" s="337"/>
      <c r="I189" s="338"/>
      <c r="J189" s="336"/>
      <c r="K189" s="230"/>
      <c r="L189" s="183"/>
      <c r="M189" s="183"/>
      <c r="N189" s="183"/>
      <c r="O189" s="183"/>
      <c r="P189" s="231"/>
    </row>
    <row r="190" spans="1:16" s="232" customFormat="1" ht="30" customHeight="1">
      <c r="A190" s="330">
        <v>161</v>
      </c>
      <c r="B190" s="342" t="s">
        <v>2056</v>
      </c>
      <c r="C190" s="390" t="s">
        <v>2209</v>
      </c>
      <c r="D190" s="380" t="s">
        <v>1782</v>
      </c>
      <c r="E190" s="359">
        <v>1</v>
      </c>
      <c r="F190" s="338"/>
      <c r="G190" s="336"/>
      <c r="H190" s="337"/>
      <c r="I190" s="338"/>
      <c r="J190" s="336"/>
      <c r="K190" s="230"/>
      <c r="L190" s="183"/>
      <c r="M190" s="183"/>
      <c r="N190" s="183"/>
      <c r="O190" s="183"/>
      <c r="P190" s="231"/>
    </row>
    <row r="191" spans="1:16" s="232" customFormat="1" ht="18" customHeight="1">
      <c r="A191" s="330">
        <v>162</v>
      </c>
      <c r="B191" s="342" t="s">
        <v>2210</v>
      </c>
      <c r="C191" s="390" t="s">
        <v>2211</v>
      </c>
      <c r="D191" s="380" t="s">
        <v>1782</v>
      </c>
      <c r="E191" s="359">
        <v>2</v>
      </c>
      <c r="F191" s="338"/>
      <c r="G191" s="336"/>
      <c r="H191" s="337"/>
      <c r="I191" s="338"/>
      <c r="J191" s="336"/>
      <c r="K191" s="230"/>
      <c r="L191" s="183"/>
      <c r="M191" s="183"/>
      <c r="N191" s="183"/>
      <c r="O191" s="183"/>
      <c r="P191" s="231"/>
    </row>
    <row r="192" spans="1:16" s="232" customFormat="1" ht="18" customHeight="1">
      <c r="A192" s="330">
        <v>163</v>
      </c>
      <c r="B192" s="342" t="s">
        <v>2210</v>
      </c>
      <c r="C192" s="390" t="s">
        <v>2212</v>
      </c>
      <c r="D192" s="380" t="s">
        <v>1782</v>
      </c>
      <c r="E192" s="359">
        <v>1</v>
      </c>
      <c r="F192" s="338"/>
      <c r="G192" s="336"/>
      <c r="H192" s="337"/>
      <c r="I192" s="338"/>
      <c r="J192" s="336"/>
      <c r="K192" s="230"/>
      <c r="L192" s="183"/>
      <c r="M192" s="183"/>
      <c r="N192" s="183"/>
      <c r="O192" s="183"/>
      <c r="P192" s="231"/>
    </row>
    <row r="193" spans="1:16" s="232" customFormat="1" ht="30" customHeight="1">
      <c r="A193" s="330">
        <v>164</v>
      </c>
      <c r="B193" s="342" t="s">
        <v>2210</v>
      </c>
      <c r="C193" s="390" t="s">
        <v>2213</v>
      </c>
      <c r="D193" s="380" t="s">
        <v>1782</v>
      </c>
      <c r="E193" s="359">
        <v>1</v>
      </c>
      <c r="F193" s="338"/>
      <c r="G193" s="336"/>
      <c r="H193" s="337"/>
      <c r="I193" s="338"/>
      <c r="J193" s="336"/>
      <c r="K193" s="230"/>
      <c r="L193" s="183"/>
      <c r="M193" s="183"/>
      <c r="N193" s="183"/>
      <c r="O193" s="183"/>
      <c r="P193" s="231"/>
    </row>
    <row r="194" spans="1:16" s="232" customFormat="1" ht="30" customHeight="1">
      <c r="A194" s="330">
        <v>165</v>
      </c>
      <c r="B194" s="342" t="s">
        <v>2210</v>
      </c>
      <c r="C194" s="390" t="s">
        <v>2214</v>
      </c>
      <c r="D194" s="380" t="s">
        <v>1782</v>
      </c>
      <c r="E194" s="359">
        <v>1</v>
      </c>
      <c r="F194" s="338"/>
      <c r="G194" s="336"/>
      <c r="H194" s="337"/>
      <c r="I194" s="338"/>
      <c r="J194" s="336"/>
      <c r="K194" s="230"/>
      <c r="L194" s="183"/>
      <c r="M194" s="183"/>
      <c r="N194" s="183"/>
      <c r="O194" s="183"/>
      <c r="P194" s="231"/>
    </row>
    <row r="195" spans="1:16" s="232" customFormat="1" ht="30" customHeight="1">
      <c r="A195" s="330">
        <v>166</v>
      </c>
      <c r="B195" s="459" t="s">
        <v>2210</v>
      </c>
      <c r="C195" s="590" t="s">
        <v>2215</v>
      </c>
      <c r="D195" s="591" t="s">
        <v>1782</v>
      </c>
      <c r="E195" s="582">
        <v>1</v>
      </c>
      <c r="F195" s="466"/>
      <c r="G195" s="464"/>
      <c r="H195" s="465"/>
      <c r="I195" s="466"/>
      <c r="J195" s="464"/>
      <c r="K195" s="238"/>
      <c r="L195" s="190"/>
      <c r="M195" s="190"/>
      <c r="N195" s="190"/>
      <c r="O195" s="190"/>
      <c r="P195" s="239"/>
    </row>
    <row r="196" spans="1:16" s="232" customFormat="1" ht="30" customHeight="1">
      <c r="A196" s="330">
        <v>167</v>
      </c>
      <c r="B196" s="342" t="s">
        <v>2216</v>
      </c>
      <c r="C196" s="390" t="s">
        <v>2217</v>
      </c>
      <c r="D196" s="380" t="s">
        <v>1782</v>
      </c>
      <c r="E196" s="359">
        <v>4</v>
      </c>
      <c r="F196" s="338"/>
      <c r="G196" s="336"/>
      <c r="H196" s="337"/>
      <c r="I196" s="338"/>
      <c r="J196" s="336"/>
      <c r="K196" s="230"/>
      <c r="L196" s="183"/>
      <c r="M196" s="183"/>
      <c r="N196" s="183"/>
      <c r="O196" s="183"/>
      <c r="P196" s="231"/>
    </row>
    <row r="197" spans="1:16" s="232" customFormat="1" ht="30" customHeight="1">
      <c r="A197" s="330">
        <v>168</v>
      </c>
      <c r="B197" s="342" t="s">
        <v>2216</v>
      </c>
      <c r="C197" s="390" t="s">
        <v>2218</v>
      </c>
      <c r="D197" s="380" t="s">
        <v>1782</v>
      </c>
      <c r="E197" s="359">
        <v>1</v>
      </c>
      <c r="F197" s="338"/>
      <c r="G197" s="336"/>
      <c r="H197" s="337"/>
      <c r="I197" s="338"/>
      <c r="J197" s="336"/>
      <c r="K197" s="230"/>
      <c r="L197" s="183"/>
      <c r="M197" s="183"/>
      <c r="N197" s="183"/>
      <c r="O197" s="183"/>
      <c r="P197" s="231"/>
    </row>
    <row r="198" spans="1:16" s="232" customFormat="1" ht="30" customHeight="1">
      <c r="A198" s="330">
        <v>169</v>
      </c>
      <c r="B198" s="342" t="s">
        <v>2216</v>
      </c>
      <c r="C198" s="390" t="s">
        <v>2219</v>
      </c>
      <c r="D198" s="380" t="s">
        <v>1782</v>
      </c>
      <c r="E198" s="359">
        <v>1</v>
      </c>
      <c r="F198" s="338"/>
      <c r="G198" s="336"/>
      <c r="H198" s="337"/>
      <c r="I198" s="338"/>
      <c r="J198" s="336"/>
      <c r="K198" s="230"/>
      <c r="L198" s="183"/>
      <c r="M198" s="183"/>
      <c r="N198" s="183"/>
      <c r="O198" s="183"/>
      <c r="P198" s="231"/>
    </row>
    <row r="199" spans="1:16" s="232" customFormat="1" ht="30" customHeight="1">
      <c r="A199" s="330">
        <v>170</v>
      </c>
      <c r="B199" s="342" t="s">
        <v>2216</v>
      </c>
      <c r="C199" s="390" t="s">
        <v>2220</v>
      </c>
      <c r="D199" s="380" t="s">
        <v>1782</v>
      </c>
      <c r="E199" s="359">
        <v>1</v>
      </c>
      <c r="F199" s="338"/>
      <c r="G199" s="336"/>
      <c r="H199" s="337"/>
      <c r="I199" s="338"/>
      <c r="J199" s="336"/>
      <c r="K199" s="230"/>
      <c r="L199" s="183"/>
      <c r="M199" s="183"/>
      <c r="N199" s="183"/>
      <c r="O199" s="183"/>
      <c r="P199" s="231"/>
    </row>
    <row r="200" spans="1:16" s="232" customFormat="1" ht="30" customHeight="1">
      <c r="A200" s="330">
        <v>171</v>
      </c>
      <c r="B200" s="342" t="s">
        <v>2216</v>
      </c>
      <c r="C200" s="390" t="s">
        <v>2221</v>
      </c>
      <c r="D200" s="380" t="s">
        <v>1782</v>
      </c>
      <c r="E200" s="359">
        <v>1</v>
      </c>
      <c r="F200" s="338"/>
      <c r="G200" s="336"/>
      <c r="H200" s="337"/>
      <c r="I200" s="338"/>
      <c r="J200" s="336"/>
      <c r="K200" s="230"/>
      <c r="L200" s="183"/>
      <c r="M200" s="183"/>
      <c r="N200" s="183"/>
      <c r="O200" s="183"/>
      <c r="P200" s="231"/>
    </row>
    <row r="201" spans="1:16" s="232" customFormat="1" ht="30" customHeight="1">
      <c r="A201" s="330">
        <v>172</v>
      </c>
      <c r="B201" s="342" t="s">
        <v>2216</v>
      </c>
      <c r="C201" s="390" t="s">
        <v>2222</v>
      </c>
      <c r="D201" s="380" t="s">
        <v>1782</v>
      </c>
      <c r="E201" s="359">
        <v>1</v>
      </c>
      <c r="F201" s="338"/>
      <c r="G201" s="336"/>
      <c r="H201" s="337"/>
      <c r="I201" s="338"/>
      <c r="J201" s="336"/>
      <c r="K201" s="230"/>
      <c r="L201" s="183"/>
      <c r="M201" s="183"/>
      <c r="N201" s="183"/>
      <c r="O201" s="183"/>
      <c r="P201" s="231"/>
    </row>
    <row r="202" spans="1:16" s="232" customFormat="1" ht="30" customHeight="1">
      <c r="A202" s="330">
        <v>173</v>
      </c>
      <c r="B202" s="342" t="s">
        <v>2216</v>
      </c>
      <c r="C202" s="390" t="s">
        <v>578</v>
      </c>
      <c r="D202" s="380" t="s">
        <v>1782</v>
      </c>
      <c r="E202" s="359">
        <v>1</v>
      </c>
      <c r="F202" s="338"/>
      <c r="G202" s="336"/>
      <c r="H202" s="337"/>
      <c r="I202" s="338"/>
      <c r="J202" s="336"/>
      <c r="K202" s="230"/>
      <c r="L202" s="183"/>
      <c r="M202" s="183"/>
      <c r="N202" s="183"/>
      <c r="O202" s="183"/>
      <c r="P202" s="231"/>
    </row>
    <row r="203" spans="1:16" s="232" customFormat="1" ht="30" customHeight="1">
      <c r="A203" s="330">
        <v>174</v>
      </c>
      <c r="B203" s="342" t="s">
        <v>2216</v>
      </c>
      <c r="C203" s="390" t="s">
        <v>579</v>
      </c>
      <c r="D203" s="380" t="s">
        <v>1782</v>
      </c>
      <c r="E203" s="359">
        <v>1</v>
      </c>
      <c r="F203" s="338"/>
      <c r="G203" s="336"/>
      <c r="H203" s="337"/>
      <c r="I203" s="338"/>
      <c r="J203" s="336"/>
      <c r="K203" s="230"/>
      <c r="L203" s="183"/>
      <c r="M203" s="183"/>
      <c r="N203" s="183"/>
      <c r="O203" s="183"/>
      <c r="P203" s="231"/>
    </row>
    <row r="204" spans="1:16" s="232" customFormat="1" ht="18" customHeight="1">
      <c r="A204" s="330">
        <v>175</v>
      </c>
      <c r="B204" s="342" t="s">
        <v>2103</v>
      </c>
      <c r="C204" s="390" t="s">
        <v>580</v>
      </c>
      <c r="D204" s="380" t="s">
        <v>1782</v>
      </c>
      <c r="E204" s="359">
        <v>51</v>
      </c>
      <c r="F204" s="338"/>
      <c r="G204" s="336"/>
      <c r="H204" s="337"/>
      <c r="I204" s="338"/>
      <c r="J204" s="336"/>
      <c r="K204" s="230"/>
      <c r="L204" s="183"/>
      <c r="M204" s="183"/>
      <c r="N204" s="183"/>
      <c r="O204" s="183"/>
      <c r="P204" s="231"/>
    </row>
    <row r="205" spans="1:16" s="232" customFormat="1" ht="18" customHeight="1">
      <c r="A205" s="330">
        <v>176</v>
      </c>
      <c r="B205" s="342" t="s">
        <v>567</v>
      </c>
      <c r="C205" s="390" t="s">
        <v>581</v>
      </c>
      <c r="D205" s="380" t="s">
        <v>1800</v>
      </c>
      <c r="E205" s="359">
        <v>1</v>
      </c>
      <c r="F205" s="338"/>
      <c r="G205" s="336"/>
      <c r="H205" s="337"/>
      <c r="I205" s="338"/>
      <c r="J205" s="336"/>
      <c r="K205" s="230"/>
      <c r="L205" s="183"/>
      <c r="M205" s="183"/>
      <c r="N205" s="183"/>
      <c r="O205" s="183"/>
      <c r="P205" s="231"/>
    </row>
    <row r="206" spans="1:16" s="232" customFormat="1" ht="18" customHeight="1">
      <c r="A206" s="330">
        <v>177</v>
      </c>
      <c r="B206" s="342" t="s">
        <v>567</v>
      </c>
      <c r="C206" s="390" t="s">
        <v>582</v>
      </c>
      <c r="D206" s="380" t="s">
        <v>1800</v>
      </c>
      <c r="E206" s="359">
        <v>1</v>
      </c>
      <c r="F206" s="338"/>
      <c r="G206" s="336"/>
      <c r="H206" s="337"/>
      <c r="I206" s="338"/>
      <c r="J206" s="336"/>
      <c r="K206" s="230"/>
      <c r="L206" s="183"/>
      <c r="M206" s="183"/>
      <c r="N206" s="183"/>
      <c r="O206" s="183"/>
      <c r="P206" s="231"/>
    </row>
    <row r="207" spans="1:16" s="232" customFormat="1" ht="18" customHeight="1">
      <c r="A207" s="330">
        <v>178</v>
      </c>
      <c r="B207" s="342" t="s">
        <v>583</v>
      </c>
      <c r="C207" s="390" t="s">
        <v>584</v>
      </c>
      <c r="D207" s="380" t="s">
        <v>1800</v>
      </c>
      <c r="E207" s="359">
        <v>1</v>
      </c>
      <c r="F207" s="338"/>
      <c r="G207" s="336"/>
      <c r="H207" s="337"/>
      <c r="I207" s="338"/>
      <c r="J207" s="336"/>
      <c r="K207" s="230"/>
      <c r="L207" s="183"/>
      <c r="M207" s="183"/>
      <c r="N207" s="183"/>
      <c r="O207" s="183"/>
      <c r="P207" s="231"/>
    </row>
    <row r="208" spans="1:16" s="232" customFormat="1" ht="18" customHeight="1">
      <c r="A208" s="330">
        <v>179</v>
      </c>
      <c r="B208" s="342" t="s">
        <v>1807</v>
      </c>
      <c r="C208" s="390" t="s">
        <v>585</v>
      </c>
      <c r="D208" s="380" t="s">
        <v>1800</v>
      </c>
      <c r="E208" s="359">
        <v>1</v>
      </c>
      <c r="F208" s="338"/>
      <c r="G208" s="336"/>
      <c r="H208" s="337"/>
      <c r="I208" s="338"/>
      <c r="J208" s="336"/>
      <c r="K208" s="230"/>
      <c r="L208" s="183"/>
      <c r="M208" s="183"/>
      <c r="N208" s="183"/>
      <c r="O208" s="183"/>
      <c r="P208" s="231"/>
    </row>
    <row r="209" spans="1:16" s="232" customFormat="1" ht="18" customHeight="1">
      <c r="A209" s="330">
        <v>180</v>
      </c>
      <c r="B209" s="342" t="s">
        <v>586</v>
      </c>
      <c r="C209" s="390" t="s">
        <v>587</v>
      </c>
      <c r="D209" s="380" t="s">
        <v>1973</v>
      </c>
      <c r="E209" s="386">
        <v>32</v>
      </c>
      <c r="F209" s="338"/>
      <c r="G209" s="336"/>
      <c r="H209" s="337"/>
      <c r="I209" s="338"/>
      <c r="J209" s="336"/>
      <c r="K209" s="230"/>
      <c r="L209" s="183"/>
      <c r="M209" s="183"/>
      <c r="N209" s="183"/>
      <c r="O209" s="183"/>
      <c r="P209" s="231"/>
    </row>
    <row r="210" spans="1:16" s="232" customFormat="1" ht="18" customHeight="1">
      <c r="A210" s="330">
        <v>181</v>
      </c>
      <c r="B210" s="342" t="s">
        <v>588</v>
      </c>
      <c r="C210" s="390" t="s">
        <v>589</v>
      </c>
      <c r="D210" s="380" t="s">
        <v>1973</v>
      </c>
      <c r="E210" s="386">
        <v>192</v>
      </c>
      <c r="F210" s="338"/>
      <c r="G210" s="336"/>
      <c r="H210" s="337"/>
      <c r="I210" s="338"/>
      <c r="J210" s="336"/>
      <c r="K210" s="230"/>
      <c r="L210" s="183"/>
      <c r="M210" s="183"/>
      <c r="N210" s="183"/>
      <c r="O210" s="183"/>
      <c r="P210" s="231"/>
    </row>
    <row r="211" spans="1:16" s="232" customFormat="1" ht="18" customHeight="1">
      <c r="A211" s="330">
        <v>182</v>
      </c>
      <c r="B211" s="342" t="s">
        <v>1807</v>
      </c>
      <c r="C211" s="390" t="s">
        <v>590</v>
      </c>
      <c r="D211" s="380" t="s">
        <v>1800</v>
      </c>
      <c r="E211" s="359">
        <v>1</v>
      </c>
      <c r="F211" s="338"/>
      <c r="G211" s="336"/>
      <c r="H211" s="337"/>
      <c r="I211" s="338"/>
      <c r="J211" s="336"/>
      <c r="K211" s="230"/>
      <c r="L211" s="183"/>
      <c r="M211" s="183"/>
      <c r="N211" s="183"/>
      <c r="O211" s="183"/>
      <c r="P211" s="231"/>
    </row>
    <row r="212" spans="1:16" s="232" customFormat="1" ht="18" customHeight="1">
      <c r="A212" s="330">
        <v>183</v>
      </c>
      <c r="B212" s="342" t="s">
        <v>1807</v>
      </c>
      <c r="C212" s="390" t="s">
        <v>1970</v>
      </c>
      <c r="D212" s="380" t="s">
        <v>1800</v>
      </c>
      <c r="E212" s="359">
        <v>1</v>
      </c>
      <c r="F212" s="338"/>
      <c r="G212" s="336"/>
      <c r="H212" s="337"/>
      <c r="I212" s="338"/>
      <c r="J212" s="336"/>
      <c r="K212" s="230"/>
      <c r="L212" s="183"/>
      <c r="M212" s="183"/>
      <c r="N212" s="183"/>
      <c r="O212" s="183"/>
      <c r="P212" s="231"/>
    </row>
    <row r="213" spans="1:16" s="232" customFormat="1" ht="18" customHeight="1">
      <c r="A213" s="330">
        <v>184</v>
      </c>
      <c r="B213" s="342" t="s">
        <v>1807</v>
      </c>
      <c r="C213" s="390" t="s">
        <v>1992</v>
      </c>
      <c r="D213" s="380" t="s">
        <v>1800</v>
      </c>
      <c r="E213" s="359">
        <v>1</v>
      </c>
      <c r="F213" s="338"/>
      <c r="G213" s="336"/>
      <c r="H213" s="337"/>
      <c r="I213" s="338"/>
      <c r="J213" s="336"/>
      <c r="K213" s="230"/>
      <c r="L213" s="183"/>
      <c r="M213" s="183"/>
      <c r="N213" s="183"/>
      <c r="O213" s="183"/>
      <c r="P213" s="231"/>
    </row>
    <row r="214" spans="1:16" s="232" customFormat="1" ht="18" customHeight="1">
      <c r="A214" s="330"/>
      <c r="B214" s="342"/>
      <c r="C214" s="393" t="s">
        <v>591</v>
      </c>
      <c r="D214" s="387"/>
      <c r="E214" s="359"/>
      <c r="F214" s="338"/>
      <c r="G214" s="336"/>
      <c r="H214" s="337"/>
      <c r="I214" s="338"/>
      <c r="J214" s="336"/>
      <c r="K214" s="230"/>
      <c r="L214" s="183"/>
      <c r="M214" s="183"/>
      <c r="N214" s="183"/>
      <c r="O214" s="183"/>
      <c r="P214" s="231"/>
    </row>
    <row r="215" spans="1:16" s="232" customFormat="1" ht="18" customHeight="1">
      <c r="A215" s="330">
        <v>185</v>
      </c>
      <c r="B215" s="342" t="s">
        <v>2038</v>
      </c>
      <c r="C215" s="390" t="s">
        <v>592</v>
      </c>
      <c r="D215" s="387" t="s">
        <v>1973</v>
      </c>
      <c r="E215" s="359">
        <v>8</v>
      </c>
      <c r="F215" s="338"/>
      <c r="G215" s="336"/>
      <c r="H215" s="337"/>
      <c r="I215" s="338"/>
      <c r="J215" s="336"/>
      <c r="K215" s="230"/>
      <c r="L215" s="183"/>
      <c r="M215" s="183"/>
      <c r="N215" s="183"/>
      <c r="O215" s="183"/>
      <c r="P215" s="231"/>
    </row>
    <row r="216" spans="1:16" s="232" customFormat="1" ht="18" customHeight="1">
      <c r="A216" s="330">
        <v>186</v>
      </c>
      <c r="B216" s="459" t="s">
        <v>2040</v>
      </c>
      <c r="C216" s="590" t="s">
        <v>593</v>
      </c>
      <c r="D216" s="592" t="s">
        <v>1973</v>
      </c>
      <c r="E216" s="582">
        <v>16</v>
      </c>
      <c r="F216" s="466"/>
      <c r="G216" s="464"/>
      <c r="H216" s="465"/>
      <c r="I216" s="466"/>
      <c r="J216" s="464"/>
      <c r="K216" s="238"/>
      <c r="L216" s="190"/>
      <c r="M216" s="190"/>
      <c r="N216" s="190"/>
      <c r="O216" s="190"/>
      <c r="P216" s="239"/>
    </row>
    <row r="217" spans="1:16" s="232" customFormat="1" ht="18" customHeight="1">
      <c r="A217" s="330">
        <v>187</v>
      </c>
      <c r="B217" s="342" t="s">
        <v>2042</v>
      </c>
      <c r="C217" s="390" t="s">
        <v>594</v>
      </c>
      <c r="D217" s="387" t="s">
        <v>1973</v>
      </c>
      <c r="E217" s="359">
        <v>12</v>
      </c>
      <c r="F217" s="338"/>
      <c r="G217" s="336"/>
      <c r="H217" s="337"/>
      <c r="I217" s="338"/>
      <c r="J217" s="336"/>
      <c r="K217" s="230"/>
      <c r="L217" s="183"/>
      <c r="M217" s="183"/>
      <c r="N217" s="183"/>
      <c r="O217" s="183"/>
      <c r="P217" s="231"/>
    </row>
    <row r="218" spans="1:16" s="232" customFormat="1" ht="18" customHeight="1">
      <c r="A218" s="330">
        <v>188</v>
      </c>
      <c r="B218" s="342" t="s">
        <v>2045</v>
      </c>
      <c r="C218" s="390" t="s">
        <v>595</v>
      </c>
      <c r="D218" s="387" t="s">
        <v>1973</v>
      </c>
      <c r="E218" s="359">
        <v>2</v>
      </c>
      <c r="F218" s="338"/>
      <c r="G218" s="336"/>
      <c r="H218" s="337"/>
      <c r="I218" s="338"/>
      <c r="J218" s="336"/>
      <c r="K218" s="230"/>
      <c r="L218" s="183"/>
      <c r="M218" s="183"/>
      <c r="N218" s="183"/>
      <c r="O218" s="183"/>
      <c r="P218" s="231"/>
    </row>
    <row r="219" spans="1:16" s="232" customFormat="1" ht="18" customHeight="1">
      <c r="A219" s="330">
        <v>189</v>
      </c>
      <c r="B219" s="342" t="s">
        <v>2047</v>
      </c>
      <c r="C219" s="390" t="s">
        <v>596</v>
      </c>
      <c r="D219" s="387" t="s">
        <v>1973</v>
      </c>
      <c r="E219" s="359">
        <v>1</v>
      </c>
      <c r="F219" s="338"/>
      <c r="G219" s="336"/>
      <c r="H219" s="337"/>
      <c r="I219" s="338"/>
      <c r="J219" s="336"/>
      <c r="K219" s="230"/>
      <c r="L219" s="183"/>
      <c r="M219" s="183"/>
      <c r="N219" s="183"/>
      <c r="O219" s="183"/>
      <c r="P219" s="231"/>
    </row>
    <row r="220" spans="1:16" s="232" customFormat="1" ht="18" customHeight="1">
      <c r="A220" s="330">
        <v>190</v>
      </c>
      <c r="B220" s="342" t="s">
        <v>2047</v>
      </c>
      <c r="C220" s="390" t="s">
        <v>597</v>
      </c>
      <c r="D220" s="387" t="s">
        <v>1973</v>
      </c>
      <c r="E220" s="359">
        <v>5</v>
      </c>
      <c r="F220" s="338"/>
      <c r="G220" s="336"/>
      <c r="H220" s="337"/>
      <c r="I220" s="338"/>
      <c r="J220" s="336"/>
      <c r="K220" s="230"/>
      <c r="L220" s="183"/>
      <c r="M220" s="183"/>
      <c r="N220" s="183"/>
      <c r="O220" s="183"/>
      <c r="P220" s="231"/>
    </row>
    <row r="221" spans="1:16" s="232" customFormat="1" ht="18" customHeight="1">
      <c r="A221" s="330">
        <v>191</v>
      </c>
      <c r="B221" s="342" t="s">
        <v>2047</v>
      </c>
      <c r="C221" s="390" t="s">
        <v>598</v>
      </c>
      <c r="D221" s="387" t="s">
        <v>1782</v>
      </c>
      <c r="E221" s="359">
        <v>10</v>
      </c>
      <c r="F221" s="338"/>
      <c r="G221" s="336"/>
      <c r="H221" s="337"/>
      <c r="I221" s="338"/>
      <c r="J221" s="336"/>
      <c r="K221" s="230"/>
      <c r="L221" s="183"/>
      <c r="M221" s="183"/>
      <c r="N221" s="183"/>
      <c r="O221" s="183"/>
      <c r="P221" s="231"/>
    </row>
    <row r="222" spans="1:16" s="232" customFormat="1" ht="18" customHeight="1">
      <c r="A222" s="330">
        <v>192</v>
      </c>
      <c r="B222" s="342" t="s">
        <v>2047</v>
      </c>
      <c r="C222" s="390" t="s">
        <v>599</v>
      </c>
      <c r="D222" s="387" t="s">
        <v>1782</v>
      </c>
      <c r="E222" s="359">
        <v>1</v>
      </c>
      <c r="F222" s="338"/>
      <c r="G222" s="336"/>
      <c r="H222" s="337"/>
      <c r="I222" s="338"/>
      <c r="J222" s="336"/>
      <c r="K222" s="230"/>
      <c r="L222" s="183"/>
      <c r="M222" s="183"/>
      <c r="N222" s="183"/>
      <c r="O222" s="183"/>
      <c r="P222" s="231"/>
    </row>
    <row r="223" spans="1:16" s="232" customFormat="1" ht="18" customHeight="1">
      <c r="A223" s="330">
        <v>193</v>
      </c>
      <c r="B223" s="342" t="s">
        <v>2047</v>
      </c>
      <c r="C223" s="390" t="s">
        <v>600</v>
      </c>
      <c r="D223" s="387" t="s">
        <v>1782</v>
      </c>
      <c r="E223" s="359">
        <v>6</v>
      </c>
      <c r="F223" s="338"/>
      <c r="G223" s="336"/>
      <c r="H223" s="337"/>
      <c r="I223" s="338"/>
      <c r="J223" s="336"/>
      <c r="K223" s="230"/>
      <c r="L223" s="183"/>
      <c r="M223" s="183"/>
      <c r="N223" s="183"/>
      <c r="O223" s="183"/>
      <c r="P223" s="231"/>
    </row>
    <row r="224" spans="1:16" s="232" customFormat="1" ht="18" customHeight="1">
      <c r="A224" s="330">
        <v>194</v>
      </c>
      <c r="B224" s="342" t="s">
        <v>2047</v>
      </c>
      <c r="C224" s="390" t="s">
        <v>601</v>
      </c>
      <c r="D224" s="387" t="s">
        <v>1782</v>
      </c>
      <c r="E224" s="359">
        <v>1</v>
      </c>
      <c r="F224" s="338"/>
      <c r="G224" s="336"/>
      <c r="H224" s="337"/>
      <c r="I224" s="338"/>
      <c r="J224" s="336"/>
      <c r="K224" s="230"/>
      <c r="L224" s="183"/>
      <c r="M224" s="183"/>
      <c r="N224" s="183"/>
      <c r="O224" s="183"/>
      <c r="P224" s="231"/>
    </row>
    <row r="225" spans="1:16" s="232" customFormat="1" ht="18" customHeight="1">
      <c r="A225" s="330">
        <v>195</v>
      </c>
      <c r="B225" s="342" t="s">
        <v>2047</v>
      </c>
      <c r="C225" s="390" t="s">
        <v>602</v>
      </c>
      <c r="D225" s="387" t="s">
        <v>1782</v>
      </c>
      <c r="E225" s="359">
        <v>2</v>
      </c>
      <c r="F225" s="338"/>
      <c r="G225" s="336"/>
      <c r="H225" s="337"/>
      <c r="I225" s="338"/>
      <c r="J225" s="336"/>
      <c r="K225" s="230"/>
      <c r="L225" s="183"/>
      <c r="M225" s="183"/>
      <c r="N225" s="183"/>
      <c r="O225" s="183"/>
      <c r="P225" s="231"/>
    </row>
    <row r="226" spans="1:16" s="232" customFormat="1" ht="18" customHeight="1">
      <c r="A226" s="330">
        <v>196</v>
      </c>
      <c r="B226" s="342" t="s">
        <v>2047</v>
      </c>
      <c r="C226" s="390" t="s">
        <v>603</v>
      </c>
      <c r="D226" s="387" t="s">
        <v>1782</v>
      </c>
      <c r="E226" s="359">
        <v>1</v>
      </c>
      <c r="F226" s="338"/>
      <c r="G226" s="336"/>
      <c r="H226" s="337"/>
      <c r="I226" s="338"/>
      <c r="J226" s="336"/>
      <c r="K226" s="230"/>
      <c r="L226" s="183"/>
      <c r="M226" s="183"/>
      <c r="N226" s="183"/>
      <c r="O226" s="183"/>
      <c r="P226" s="231"/>
    </row>
    <row r="227" spans="1:16" s="232" customFormat="1" ht="18" customHeight="1">
      <c r="A227" s="330">
        <v>197</v>
      </c>
      <c r="B227" s="342" t="s">
        <v>2047</v>
      </c>
      <c r="C227" s="390" t="s">
        <v>604</v>
      </c>
      <c r="D227" s="387" t="s">
        <v>1782</v>
      </c>
      <c r="E227" s="359">
        <v>1</v>
      </c>
      <c r="F227" s="338"/>
      <c r="G227" s="336"/>
      <c r="H227" s="337"/>
      <c r="I227" s="338"/>
      <c r="J227" s="336"/>
      <c r="K227" s="230"/>
      <c r="L227" s="183"/>
      <c r="M227" s="183"/>
      <c r="N227" s="183"/>
      <c r="O227" s="183"/>
      <c r="P227" s="231"/>
    </row>
    <row r="228" spans="1:16" s="232" customFormat="1" ht="18" customHeight="1">
      <c r="A228" s="330">
        <v>198</v>
      </c>
      <c r="B228" s="342" t="s">
        <v>2047</v>
      </c>
      <c r="C228" s="390" t="s">
        <v>605</v>
      </c>
      <c r="D228" s="387" t="s">
        <v>1782</v>
      </c>
      <c r="E228" s="359">
        <v>1</v>
      </c>
      <c r="F228" s="338"/>
      <c r="G228" s="336"/>
      <c r="H228" s="337"/>
      <c r="I228" s="338"/>
      <c r="J228" s="336"/>
      <c r="K228" s="230"/>
      <c r="L228" s="183"/>
      <c r="M228" s="183"/>
      <c r="N228" s="183"/>
      <c r="O228" s="183"/>
      <c r="P228" s="231"/>
    </row>
    <row r="229" spans="1:16" s="232" customFormat="1" ht="18" customHeight="1">
      <c r="A229" s="330">
        <v>199</v>
      </c>
      <c r="B229" s="342" t="s">
        <v>2047</v>
      </c>
      <c r="C229" s="390" t="s">
        <v>606</v>
      </c>
      <c r="D229" s="387" t="s">
        <v>1782</v>
      </c>
      <c r="E229" s="359">
        <v>1</v>
      </c>
      <c r="F229" s="338"/>
      <c r="G229" s="336"/>
      <c r="H229" s="337"/>
      <c r="I229" s="338"/>
      <c r="J229" s="336"/>
      <c r="K229" s="230"/>
      <c r="L229" s="183"/>
      <c r="M229" s="183"/>
      <c r="N229" s="183"/>
      <c r="O229" s="183"/>
      <c r="P229" s="231"/>
    </row>
    <row r="230" spans="1:16" s="232" customFormat="1" ht="18" customHeight="1">
      <c r="A230" s="330">
        <v>200</v>
      </c>
      <c r="B230" s="342" t="s">
        <v>2047</v>
      </c>
      <c r="C230" s="390" t="s">
        <v>607</v>
      </c>
      <c r="D230" s="387" t="s">
        <v>1782</v>
      </c>
      <c r="E230" s="359">
        <v>1</v>
      </c>
      <c r="F230" s="338"/>
      <c r="G230" s="336"/>
      <c r="H230" s="337"/>
      <c r="I230" s="338"/>
      <c r="J230" s="336"/>
      <c r="K230" s="230"/>
      <c r="L230" s="183"/>
      <c r="M230" s="183"/>
      <c r="N230" s="183"/>
      <c r="O230" s="183"/>
      <c r="P230" s="231"/>
    </row>
    <row r="231" spans="1:16" s="232" customFormat="1" ht="18" customHeight="1">
      <c r="A231" s="330">
        <v>201</v>
      </c>
      <c r="B231" s="342" t="s">
        <v>2047</v>
      </c>
      <c r="C231" s="390" t="s">
        <v>608</v>
      </c>
      <c r="D231" s="387" t="s">
        <v>1782</v>
      </c>
      <c r="E231" s="359">
        <v>1</v>
      </c>
      <c r="F231" s="338"/>
      <c r="G231" s="336"/>
      <c r="H231" s="337"/>
      <c r="I231" s="338"/>
      <c r="J231" s="336"/>
      <c r="K231" s="230"/>
      <c r="L231" s="183"/>
      <c r="M231" s="183"/>
      <c r="N231" s="183"/>
      <c r="O231" s="183"/>
      <c r="P231" s="231"/>
    </row>
    <row r="232" spans="1:16" s="232" customFormat="1" ht="18" customHeight="1">
      <c r="A232" s="330">
        <v>202</v>
      </c>
      <c r="B232" s="342" t="s">
        <v>519</v>
      </c>
      <c r="C232" s="390" t="s">
        <v>528</v>
      </c>
      <c r="D232" s="387" t="s">
        <v>1782</v>
      </c>
      <c r="E232" s="359">
        <v>18</v>
      </c>
      <c r="F232" s="338"/>
      <c r="G232" s="336"/>
      <c r="H232" s="337"/>
      <c r="I232" s="338"/>
      <c r="J232" s="336"/>
      <c r="K232" s="230"/>
      <c r="L232" s="183"/>
      <c r="M232" s="183"/>
      <c r="N232" s="183"/>
      <c r="O232" s="183"/>
      <c r="P232" s="231"/>
    </row>
    <row r="233" spans="1:16" s="232" customFormat="1" ht="18" customHeight="1">
      <c r="A233" s="330">
        <v>203</v>
      </c>
      <c r="B233" s="342" t="s">
        <v>519</v>
      </c>
      <c r="C233" s="390" t="s">
        <v>529</v>
      </c>
      <c r="D233" s="387" t="s">
        <v>1782</v>
      </c>
      <c r="E233" s="359">
        <v>8</v>
      </c>
      <c r="F233" s="338"/>
      <c r="G233" s="336"/>
      <c r="H233" s="337"/>
      <c r="I233" s="338"/>
      <c r="J233" s="336"/>
      <c r="K233" s="230"/>
      <c r="L233" s="183"/>
      <c r="M233" s="183"/>
      <c r="N233" s="183"/>
      <c r="O233" s="183"/>
      <c r="P233" s="231"/>
    </row>
    <row r="234" spans="1:16" s="232" customFormat="1" ht="18" customHeight="1">
      <c r="A234" s="330">
        <v>204</v>
      </c>
      <c r="B234" s="342" t="s">
        <v>519</v>
      </c>
      <c r="C234" s="390" t="s">
        <v>530</v>
      </c>
      <c r="D234" s="387" t="s">
        <v>1782</v>
      </c>
      <c r="E234" s="359">
        <v>2</v>
      </c>
      <c r="F234" s="338"/>
      <c r="G234" s="336"/>
      <c r="H234" s="337"/>
      <c r="I234" s="338"/>
      <c r="J234" s="336"/>
      <c r="K234" s="230"/>
      <c r="L234" s="183"/>
      <c r="M234" s="183"/>
      <c r="N234" s="183"/>
      <c r="O234" s="183"/>
      <c r="P234" s="231"/>
    </row>
    <row r="235" spans="1:16" s="232" customFormat="1" ht="18" customHeight="1">
      <c r="A235" s="330">
        <v>205</v>
      </c>
      <c r="B235" s="342" t="s">
        <v>519</v>
      </c>
      <c r="C235" s="390" t="s">
        <v>609</v>
      </c>
      <c r="D235" s="387" t="s">
        <v>1782</v>
      </c>
      <c r="E235" s="359">
        <v>2</v>
      </c>
      <c r="F235" s="338"/>
      <c r="G235" s="336"/>
      <c r="H235" s="337"/>
      <c r="I235" s="338"/>
      <c r="J235" s="336"/>
      <c r="K235" s="230"/>
      <c r="L235" s="183"/>
      <c r="M235" s="183"/>
      <c r="N235" s="183"/>
      <c r="O235" s="183"/>
      <c r="P235" s="231"/>
    </row>
    <row r="236" spans="1:16" s="232" customFormat="1" ht="18" customHeight="1">
      <c r="A236" s="330">
        <v>206</v>
      </c>
      <c r="B236" s="342" t="s">
        <v>519</v>
      </c>
      <c r="C236" s="344" t="s">
        <v>610</v>
      </c>
      <c r="D236" s="387" t="s">
        <v>1782</v>
      </c>
      <c r="E236" s="359">
        <v>1</v>
      </c>
      <c r="F236" s="338"/>
      <c r="G236" s="336"/>
      <c r="H236" s="337"/>
      <c r="I236" s="338"/>
      <c r="J236" s="336"/>
      <c r="K236" s="230"/>
      <c r="L236" s="183"/>
      <c r="M236" s="183"/>
      <c r="N236" s="183"/>
      <c r="O236" s="183"/>
      <c r="P236" s="231"/>
    </row>
    <row r="237" spans="1:16" s="232" customFormat="1" ht="18" customHeight="1">
      <c r="A237" s="330">
        <v>207</v>
      </c>
      <c r="B237" s="342" t="s">
        <v>519</v>
      </c>
      <c r="C237" s="390" t="s">
        <v>534</v>
      </c>
      <c r="D237" s="387" t="s">
        <v>1782</v>
      </c>
      <c r="E237" s="359">
        <v>2</v>
      </c>
      <c r="F237" s="338"/>
      <c r="G237" s="336"/>
      <c r="H237" s="337"/>
      <c r="I237" s="338"/>
      <c r="J237" s="336"/>
      <c r="K237" s="230"/>
      <c r="L237" s="183"/>
      <c r="M237" s="183"/>
      <c r="N237" s="183"/>
      <c r="O237" s="183"/>
      <c r="P237" s="231"/>
    </row>
    <row r="238" spans="1:16" s="232" customFormat="1" ht="18" customHeight="1">
      <c r="A238" s="330">
        <v>208</v>
      </c>
      <c r="B238" s="342" t="s">
        <v>519</v>
      </c>
      <c r="C238" s="390" t="s">
        <v>611</v>
      </c>
      <c r="D238" s="387" t="s">
        <v>1782</v>
      </c>
      <c r="E238" s="359">
        <v>1</v>
      </c>
      <c r="F238" s="338"/>
      <c r="G238" s="336"/>
      <c r="H238" s="337"/>
      <c r="I238" s="338"/>
      <c r="J238" s="336"/>
      <c r="K238" s="230"/>
      <c r="L238" s="183"/>
      <c r="M238" s="183"/>
      <c r="N238" s="183"/>
      <c r="O238" s="183"/>
      <c r="P238" s="231"/>
    </row>
    <row r="239" spans="1:16" s="232" customFormat="1" ht="18" customHeight="1">
      <c r="A239" s="330">
        <v>209</v>
      </c>
      <c r="B239" s="342" t="s">
        <v>519</v>
      </c>
      <c r="C239" s="390" t="s">
        <v>612</v>
      </c>
      <c r="D239" s="387" t="s">
        <v>1782</v>
      </c>
      <c r="E239" s="359">
        <v>1</v>
      </c>
      <c r="F239" s="338"/>
      <c r="G239" s="336"/>
      <c r="H239" s="337"/>
      <c r="I239" s="338"/>
      <c r="J239" s="336"/>
      <c r="K239" s="230"/>
      <c r="L239" s="183"/>
      <c r="M239" s="183"/>
      <c r="N239" s="183"/>
      <c r="O239" s="183"/>
      <c r="P239" s="231"/>
    </row>
    <row r="240" spans="1:16" s="232" customFormat="1" ht="18" customHeight="1">
      <c r="A240" s="330">
        <v>210</v>
      </c>
      <c r="B240" s="342" t="s">
        <v>557</v>
      </c>
      <c r="C240" s="390" t="s">
        <v>563</v>
      </c>
      <c r="D240" s="387" t="s">
        <v>1782</v>
      </c>
      <c r="E240" s="359">
        <v>4</v>
      </c>
      <c r="F240" s="338"/>
      <c r="G240" s="336"/>
      <c r="H240" s="337"/>
      <c r="I240" s="338"/>
      <c r="J240" s="336"/>
      <c r="K240" s="230"/>
      <c r="L240" s="183"/>
      <c r="M240" s="183"/>
      <c r="N240" s="183"/>
      <c r="O240" s="183"/>
      <c r="P240" s="231"/>
    </row>
    <row r="241" spans="1:16" s="232" customFormat="1" ht="18" customHeight="1">
      <c r="A241" s="330">
        <v>211</v>
      </c>
      <c r="B241" s="342" t="s">
        <v>557</v>
      </c>
      <c r="C241" s="390" t="s">
        <v>564</v>
      </c>
      <c r="D241" s="387" t="s">
        <v>1782</v>
      </c>
      <c r="E241" s="359">
        <v>8</v>
      </c>
      <c r="F241" s="338"/>
      <c r="G241" s="336"/>
      <c r="H241" s="337"/>
      <c r="I241" s="338"/>
      <c r="J241" s="336"/>
      <c r="K241" s="230"/>
      <c r="L241" s="183"/>
      <c r="M241" s="183"/>
      <c r="N241" s="183"/>
      <c r="O241" s="183"/>
      <c r="P241" s="231"/>
    </row>
    <row r="242" spans="1:16" s="232" customFormat="1" ht="18" customHeight="1">
      <c r="A242" s="330">
        <v>212</v>
      </c>
      <c r="B242" s="459" t="s">
        <v>570</v>
      </c>
      <c r="C242" s="590" t="s">
        <v>572</v>
      </c>
      <c r="D242" s="592" t="s">
        <v>1782</v>
      </c>
      <c r="E242" s="582">
        <v>4</v>
      </c>
      <c r="F242" s="466"/>
      <c r="G242" s="464"/>
      <c r="H242" s="465"/>
      <c r="I242" s="466"/>
      <c r="J242" s="464"/>
      <c r="K242" s="238"/>
      <c r="L242" s="190"/>
      <c r="M242" s="190"/>
      <c r="N242" s="190"/>
      <c r="O242" s="190"/>
      <c r="P242" s="239"/>
    </row>
    <row r="243" spans="1:16" s="232" customFormat="1" ht="18" customHeight="1">
      <c r="A243" s="330">
        <v>213</v>
      </c>
      <c r="B243" s="342" t="s">
        <v>2210</v>
      </c>
      <c r="C243" s="390" t="s">
        <v>2212</v>
      </c>
      <c r="D243" s="387" t="s">
        <v>1782</v>
      </c>
      <c r="E243" s="359">
        <v>1</v>
      </c>
      <c r="F243" s="338"/>
      <c r="G243" s="336"/>
      <c r="H243" s="337"/>
      <c r="I243" s="338"/>
      <c r="J243" s="336"/>
      <c r="K243" s="230"/>
      <c r="L243" s="183"/>
      <c r="M243" s="183"/>
      <c r="N243" s="183"/>
      <c r="O243" s="183"/>
      <c r="P243" s="231"/>
    </row>
    <row r="244" spans="1:16" s="232" customFormat="1" ht="18" customHeight="1">
      <c r="A244" s="330">
        <v>214</v>
      </c>
      <c r="B244" s="342" t="s">
        <v>2210</v>
      </c>
      <c r="C244" s="390" t="s">
        <v>613</v>
      </c>
      <c r="D244" s="387" t="s">
        <v>1782</v>
      </c>
      <c r="E244" s="359">
        <v>1</v>
      </c>
      <c r="F244" s="338"/>
      <c r="G244" s="336"/>
      <c r="H244" s="337"/>
      <c r="I244" s="338"/>
      <c r="J244" s="336"/>
      <c r="K244" s="230"/>
      <c r="L244" s="183"/>
      <c r="M244" s="183"/>
      <c r="N244" s="183"/>
      <c r="O244" s="183"/>
      <c r="P244" s="231"/>
    </row>
    <row r="245" spans="1:16" s="232" customFormat="1" ht="35.25" customHeight="1">
      <c r="A245" s="330">
        <v>215</v>
      </c>
      <c r="B245" s="342" t="s">
        <v>614</v>
      </c>
      <c r="C245" s="390" t="s">
        <v>615</v>
      </c>
      <c r="D245" s="387"/>
      <c r="E245" s="359"/>
      <c r="F245" s="338"/>
      <c r="G245" s="336"/>
      <c r="H245" s="337"/>
      <c r="I245" s="338"/>
      <c r="J245" s="336"/>
      <c r="K245" s="230"/>
      <c r="L245" s="183"/>
      <c r="M245" s="183"/>
      <c r="N245" s="183"/>
      <c r="O245" s="183"/>
      <c r="P245" s="231"/>
    </row>
    <row r="246" spans="1:16" s="232" customFormat="1" ht="18" customHeight="1">
      <c r="A246" s="330"/>
      <c r="B246" s="342"/>
      <c r="C246" s="390" t="s">
        <v>616</v>
      </c>
      <c r="D246" s="387" t="s">
        <v>1800</v>
      </c>
      <c r="E246" s="359">
        <v>1</v>
      </c>
      <c r="F246" s="338"/>
      <c r="G246" s="336"/>
      <c r="H246" s="337"/>
      <c r="I246" s="338"/>
      <c r="J246" s="336"/>
      <c r="K246" s="230"/>
      <c r="L246" s="183"/>
      <c r="M246" s="183"/>
      <c r="N246" s="183"/>
      <c r="O246" s="183"/>
      <c r="P246" s="231"/>
    </row>
    <row r="247" spans="1:16" s="232" customFormat="1" ht="32.25" customHeight="1">
      <c r="A247" s="330">
        <v>216</v>
      </c>
      <c r="B247" s="342" t="s">
        <v>2056</v>
      </c>
      <c r="C247" s="390" t="s">
        <v>617</v>
      </c>
      <c r="D247" s="387" t="s">
        <v>1800</v>
      </c>
      <c r="E247" s="359">
        <v>1</v>
      </c>
      <c r="F247" s="338"/>
      <c r="G247" s="336"/>
      <c r="H247" s="337"/>
      <c r="I247" s="338"/>
      <c r="J247" s="336"/>
      <c r="K247" s="230"/>
      <c r="L247" s="183"/>
      <c r="M247" s="183"/>
      <c r="N247" s="183"/>
      <c r="O247" s="183"/>
      <c r="P247" s="231"/>
    </row>
    <row r="248" spans="1:16" s="232" customFormat="1" ht="18" customHeight="1">
      <c r="A248" s="330">
        <v>217</v>
      </c>
      <c r="B248" s="342" t="s">
        <v>583</v>
      </c>
      <c r="C248" s="390" t="s">
        <v>584</v>
      </c>
      <c r="D248" s="387" t="s">
        <v>1800</v>
      </c>
      <c r="E248" s="359">
        <v>1</v>
      </c>
      <c r="F248" s="338"/>
      <c r="G248" s="336"/>
      <c r="H248" s="337"/>
      <c r="I248" s="338"/>
      <c r="J248" s="336"/>
      <c r="K248" s="230"/>
      <c r="L248" s="183"/>
      <c r="M248" s="183"/>
      <c r="N248" s="183"/>
      <c r="O248" s="183"/>
      <c r="P248" s="231"/>
    </row>
    <row r="249" spans="1:16" s="232" customFormat="1" ht="18" customHeight="1">
      <c r="A249" s="330">
        <v>218</v>
      </c>
      <c r="B249" s="342" t="s">
        <v>1807</v>
      </c>
      <c r="C249" s="390" t="s">
        <v>585</v>
      </c>
      <c r="D249" s="387" t="s">
        <v>1800</v>
      </c>
      <c r="E249" s="359">
        <v>1</v>
      </c>
      <c r="F249" s="338"/>
      <c r="G249" s="336"/>
      <c r="H249" s="337"/>
      <c r="I249" s="338"/>
      <c r="J249" s="336"/>
      <c r="K249" s="230"/>
      <c r="L249" s="183"/>
      <c r="M249" s="183"/>
      <c r="N249" s="183"/>
      <c r="O249" s="183"/>
      <c r="P249" s="231"/>
    </row>
    <row r="250" spans="1:16" s="232" customFormat="1" ht="18" customHeight="1">
      <c r="A250" s="330">
        <v>219</v>
      </c>
      <c r="B250" s="342" t="s">
        <v>586</v>
      </c>
      <c r="C250" s="390" t="s">
        <v>587</v>
      </c>
      <c r="D250" s="387" t="s">
        <v>1973</v>
      </c>
      <c r="E250" s="386">
        <v>6</v>
      </c>
      <c r="F250" s="338"/>
      <c r="G250" s="336"/>
      <c r="H250" s="337"/>
      <c r="I250" s="338"/>
      <c r="J250" s="336"/>
      <c r="K250" s="230"/>
      <c r="L250" s="183"/>
      <c r="M250" s="183"/>
      <c r="N250" s="183"/>
      <c r="O250" s="183"/>
      <c r="P250" s="231"/>
    </row>
    <row r="251" spans="1:16" s="232" customFormat="1" ht="18" customHeight="1">
      <c r="A251" s="330">
        <v>220</v>
      </c>
      <c r="B251" s="342" t="s">
        <v>1807</v>
      </c>
      <c r="C251" s="390" t="s">
        <v>590</v>
      </c>
      <c r="D251" s="387" t="s">
        <v>1800</v>
      </c>
      <c r="E251" s="359">
        <v>1</v>
      </c>
      <c r="F251" s="338"/>
      <c r="G251" s="336"/>
      <c r="H251" s="337"/>
      <c r="I251" s="338"/>
      <c r="J251" s="336"/>
      <c r="K251" s="230"/>
      <c r="L251" s="183"/>
      <c r="M251" s="183"/>
      <c r="N251" s="183"/>
      <c r="O251" s="183"/>
      <c r="P251" s="231"/>
    </row>
    <row r="252" spans="1:16" s="232" customFormat="1" ht="18" customHeight="1">
      <c r="A252" s="330">
        <v>221</v>
      </c>
      <c r="B252" s="342" t="s">
        <v>1807</v>
      </c>
      <c r="C252" s="390" t="s">
        <v>1970</v>
      </c>
      <c r="D252" s="387" t="s">
        <v>1800</v>
      </c>
      <c r="E252" s="359">
        <v>1</v>
      </c>
      <c r="F252" s="338"/>
      <c r="G252" s="336"/>
      <c r="H252" s="337"/>
      <c r="I252" s="338"/>
      <c r="J252" s="336"/>
      <c r="K252" s="230"/>
      <c r="L252" s="183"/>
      <c r="M252" s="183"/>
      <c r="N252" s="183"/>
      <c r="O252" s="183"/>
      <c r="P252" s="231"/>
    </row>
    <row r="253" spans="1:16" s="232" customFormat="1" ht="18" customHeight="1">
      <c r="A253" s="330">
        <v>222</v>
      </c>
      <c r="B253" s="342" t="s">
        <v>1807</v>
      </c>
      <c r="C253" s="390" t="s">
        <v>1992</v>
      </c>
      <c r="D253" s="387" t="s">
        <v>1800</v>
      </c>
      <c r="E253" s="359">
        <v>1</v>
      </c>
      <c r="F253" s="338"/>
      <c r="G253" s="336"/>
      <c r="H253" s="337"/>
      <c r="I253" s="338"/>
      <c r="J253" s="336"/>
      <c r="K253" s="230"/>
      <c r="L253" s="183"/>
      <c r="M253" s="183"/>
      <c r="N253" s="183"/>
      <c r="O253" s="183"/>
      <c r="P253" s="231"/>
    </row>
    <row r="254" spans="1:16" s="232" customFormat="1" ht="18" customHeight="1">
      <c r="A254" s="330"/>
      <c r="B254" s="342"/>
      <c r="C254" s="393" t="s">
        <v>618</v>
      </c>
      <c r="D254" s="387"/>
      <c r="E254" s="359"/>
      <c r="F254" s="338"/>
      <c r="G254" s="336"/>
      <c r="H254" s="337"/>
      <c r="I254" s="338"/>
      <c r="J254" s="336"/>
      <c r="K254" s="230"/>
      <c r="L254" s="183"/>
      <c r="M254" s="183"/>
      <c r="N254" s="183"/>
      <c r="O254" s="183"/>
      <c r="P254" s="231"/>
    </row>
    <row r="255" spans="1:16" s="232" customFormat="1" ht="18" customHeight="1">
      <c r="A255" s="330">
        <v>223</v>
      </c>
      <c r="B255" s="342" t="s">
        <v>2040</v>
      </c>
      <c r="C255" s="390" t="s">
        <v>2041</v>
      </c>
      <c r="D255" s="387" t="s">
        <v>1973</v>
      </c>
      <c r="E255" s="359">
        <v>15</v>
      </c>
      <c r="F255" s="338"/>
      <c r="G255" s="336"/>
      <c r="H255" s="337"/>
      <c r="I255" s="338"/>
      <c r="J255" s="336"/>
      <c r="K255" s="230"/>
      <c r="L255" s="183"/>
      <c r="M255" s="183"/>
      <c r="N255" s="183"/>
      <c r="O255" s="183"/>
      <c r="P255" s="231"/>
    </row>
    <row r="256" spans="1:16" s="232" customFormat="1" ht="18" customHeight="1">
      <c r="A256" s="330">
        <v>224</v>
      </c>
      <c r="B256" s="342" t="s">
        <v>2042</v>
      </c>
      <c r="C256" s="390" t="s">
        <v>2043</v>
      </c>
      <c r="D256" s="387" t="s">
        <v>1973</v>
      </c>
      <c r="E256" s="359">
        <v>5</v>
      </c>
      <c r="F256" s="338"/>
      <c r="G256" s="336"/>
      <c r="H256" s="337"/>
      <c r="I256" s="338"/>
      <c r="J256" s="336"/>
      <c r="K256" s="230"/>
      <c r="L256" s="183"/>
      <c r="M256" s="183"/>
      <c r="N256" s="183"/>
      <c r="O256" s="183"/>
      <c r="P256" s="231"/>
    </row>
    <row r="257" spans="1:16" s="232" customFormat="1" ht="18" customHeight="1">
      <c r="A257" s="330">
        <v>225</v>
      </c>
      <c r="B257" s="342" t="s">
        <v>2045</v>
      </c>
      <c r="C257" s="390" t="s">
        <v>2046</v>
      </c>
      <c r="D257" s="387" t="s">
        <v>1973</v>
      </c>
      <c r="E257" s="359">
        <v>1</v>
      </c>
      <c r="F257" s="338"/>
      <c r="G257" s="336"/>
      <c r="H257" s="337"/>
      <c r="I257" s="338"/>
      <c r="J257" s="336"/>
      <c r="K257" s="230"/>
      <c r="L257" s="183"/>
      <c r="M257" s="183"/>
      <c r="N257" s="183"/>
      <c r="O257" s="183"/>
      <c r="P257" s="231"/>
    </row>
    <row r="258" spans="1:16" s="232" customFormat="1" ht="18" customHeight="1">
      <c r="A258" s="330">
        <v>226</v>
      </c>
      <c r="B258" s="342" t="s">
        <v>2045</v>
      </c>
      <c r="C258" s="390" t="s">
        <v>619</v>
      </c>
      <c r="D258" s="387" t="s">
        <v>1973</v>
      </c>
      <c r="E258" s="359">
        <v>17</v>
      </c>
      <c r="F258" s="338"/>
      <c r="G258" s="336"/>
      <c r="H258" s="337"/>
      <c r="I258" s="338"/>
      <c r="J258" s="336"/>
      <c r="K258" s="230"/>
      <c r="L258" s="183"/>
      <c r="M258" s="183"/>
      <c r="N258" s="183"/>
      <c r="O258" s="183"/>
      <c r="P258" s="231"/>
    </row>
    <row r="259" spans="1:16" s="232" customFormat="1" ht="18" customHeight="1">
      <c r="A259" s="330">
        <v>227</v>
      </c>
      <c r="B259" s="391" t="s">
        <v>2124</v>
      </c>
      <c r="C259" s="390" t="s">
        <v>620</v>
      </c>
      <c r="D259" s="387" t="s">
        <v>1782</v>
      </c>
      <c r="E259" s="359">
        <v>1</v>
      </c>
      <c r="F259" s="338"/>
      <c r="G259" s="336"/>
      <c r="H259" s="337"/>
      <c r="I259" s="338"/>
      <c r="J259" s="336"/>
      <c r="K259" s="230"/>
      <c r="L259" s="183"/>
      <c r="M259" s="183"/>
      <c r="N259" s="183"/>
      <c r="O259" s="183"/>
      <c r="P259" s="231"/>
    </row>
    <row r="260" spans="1:16" s="232" customFormat="1" ht="18" customHeight="1">
      <c r="A260" s="330">
        <v>228</v>
      </c>
      <c r="B260" s="391" t="s">
        <v>2124</v>
      </c>
      <c r="C260" s="390" t="s">
        <v>598</v>
      </c>
      <c r="D260" s="387" t="s">
        <v>1782</v>
      </c>
      <c r="E260" s="359">
        <v>5</v>
      </c>
      <c r="F260" s="338"/>
      <c r="G260" s="336"/>
      <c r="H260" s="337"/>
      <c r="I260" s="338"/>
      <c r="J260" s="336"/>
      <c r="K260" s="230"/>
      <c r="L260" s="183"/>
      <c r="M260" s="183"/>
      <c r="N260" s="183"/>
      <c r="O260" s="183"/>
      <c r="P260" s="231"/>
    </row>
    <row r="261" spans="1:16" s="232" customFormat="1" ht="18" customHeight="1">
      <c r="A261" s="330">
        <v>229</v>
      </c>
      <c r="B261" s="391" t="s">
        <v>2124</v>
      </c>
      <c r="C261" s="390" t="s">
        <v>621</v>
      </c>
      <c r="D261" s="387" t="s">
        <v>1782</v>
      </c>
      <c r="E261" s="359">
        <v>2</v>
      </c>
      <c r="F261" s="338"/>
      <c r="G261" s="336"/>
      <c r="H261" s="337"/>
      <c r="I261" s="338"/>
      <c r="J261" s="336"/>
      <c r="K261" s="230"/>
      <c r="L261" s="183"/>
      <c r="M261" s="183"/>
      <c r="N261" s="183"/>
      <c r="O261" s="183"/>
      <c r="P261" s="231"/>
    </row>
    <row r="262" spans="1:16" s="232" customFormat="1" ht="18" customHeight="1">
      <c r="A262" s="330">
        <v>230</v>
      </c>
      <c r="B262" s="391" t="s">
        <v>2124</v>
      </c>
      <c r="C262" s="390" t="s">
        <v>598</v>
      </c>
      <c r="D262" s="387" t="s">
        <v>1782</v>
      </c>
      <c r="E262" s="359">
        <v>5</v>
      </c>
      <c r="F262" s="338"/>
      <c r="G262" s="336"/>
      <c r="H262" s="337"/>
      <c r="I262" s="338"/>
      <c r="J262" s="336"/>
      <c r="K262" s="230"/>
      <c r="L262" s="183"/>
      <c r="M262" s="183"/>
      <c r="N262" s="183"/>
      <c r="O262" s="183"/>
      <c r="P262" s="231"/>
    </row>
    <row r="263" spans="1:16" s="232" customFormat="1" ht="18" customHeight="1">
      <c r="A263" s="330">
        <v>231</v>
      </c>
      <c r="B263" s="391" t="s">
        <v>2124</v>
      </c>
      <c r="C263" s="390" t="s">
        <v>490</v>
      </c>
      <c r="D263" s="387" t="s">
        <v>1782</v>
      </c>
      <c r="E263" s="359">
        <v>1</v>
      </c>
      <c r="F263" s="338"/>
      <c r="G263" s="336"/>
      <c r="H263" s="337"/>
      <c r="I263" s="338"/>
      <c r="J263" s="336"/>
      <c r="K263" s="230"/>
      <c r="L263" s="183"/>
      <c r="M263" s="183"/>
      <c r="N263" s="183"/>
      <c r="O263" s="183"/>
      <c r="P263" s="231"/>
    </row>
    <row r="264" spans="1:16" s="232" customFormat="1" ht="18" customHeight="1">
      <c r="A264" s="330">
        <v>232</v>
      </c>
      <c r="B264" s="391" t="s">
        <v>2124</v>
      </c>
      <c r="C264" s="390" t="s">
        <v>622</v>
      </c>
      <c r="D264" s="387" t="s">
        <v>1782</v>
      </c>
      <c r="E264" s="359">
        <v>1</v>
      </c>
      <c r="F264" s="338"/>
      <c r="G264" s="336"/>
      <c r="H264" s="337"/>
      <c r="I264" s="338"/>
      <c r="J264" s="336"/>
      <c r="K264" s="230"/>
      <c r="L264" s="183"/>
      <c r="M264" s="183"/>
      <c r="N264" s="183"/>
      <c r="O264" s="183"/>
      <c r="P264" s="231"/>
    </row>
    <row r="265" spans="1:16" s="232" customFormat="1" ht="18" customHeight="1">
      <c r="A265" s="330">
        <v>233</v>
      </c>
      <c r="B265" s="342" t="s">
        <v>519</v>
      </c>
      <c r="C265" s="468" t="s">
        <v>623</v>
      </c>
      <c r="D265" s="470" t="s">
        <v>1782</v>
      </c>
      <c r="E265" s="386">
        <v>8</v>
      </c>
      <c r="F265" s="424"/>
      <c r="G265" s="420"/>
      <c r="H265" s="426"/>
      <c r="I265" s="424"/>
      <c r="J265" s="336"/>
      <c r="K265" s="230"/>
      <c r="L265" s="183"/>
      <c r="M265" s="183"/>
      <c r="N265" s="183"/>
      <c r="O265" s="183"/>
      <c r="P265" s="231"/>
    </row>
    <row r="266" spans="1:16" s="232" customFormat="1" ht="18" customHeight="1">
      <c r="A266" s="330">
        <v>234</v>
      </c>
      <c r="B266" s="459" t="s">
        <v>519</v>
      </c>
      <c r="C266" s="590" t="s">
        <v>610</v>
      </c>
      <c r="D266" s="592" t="s">
        <v>1782</v>
      </c>
      <c r="E266" s="582">
        <v>2</v>
      </c>
      <c r="F266" s="466"/>
      <c r="G266" s="464"/>
      <c r="H266" s="465"/>
      <c r="I266" s="466"/>
      <c r="J266" s="464"/>
      <c r="K266" s="238"/>
      <c r="L266" s="190"/>
      <c r="M266" s="190"/>
      <c r="N266" s="190"/>
      <c r="O266" s="190"/>
      <c r="P266" s="239"/>
    </row>
    <row r="267" spans="1:16" s="232" customFormat="1" ht="18" customHeight="1">
      <c r="A267" s="330">
        <v>235</v>
      </c>
      <c r="B267" s="342" t="s">
        <v>519</v>
      </c>
      <c r="C267" s="390" t="s">
        <v>624</v>
      </c>
      <c r="D267" s="387" t="s">
        <v>1782</v>
      </c>
      <c r="E267" s="359">
        <v>1</v>
      </c>
      <c r="F267" s="338"/>
      <c r="G267" s="336"/>
      <c r="H267" s="337"/>
      <c r="I267" s="338"/>
      <c r="J267" s="336"/>
      <c r="K267" s="230"/>
      <c r="L267" s="183"/>
      <c r="M267" s="183"/>
      <c r="N267" s="183"/>
      <c r="O267" s="183"/>
      <c r="P267" s="231"/>
    </row>
    <row r="268" spans="1:16" s="232" customFormat="1" ht="18" customHeight="1">
      <c r="A268" s="330">
        <v>236</v>
      </c>
      <c r="B268" s="342" t="s">
        <v>557</v>
      </c>
      <c r="C268" s="390" t="s">
        <v>564</v>
      </c>
      <c r="D268" s="387" t="s">
        <v>1782</v>
      </c>
      <c r="E268" s="359">
        <v>4</v>
      </c>
      <c r="F268" s="338"/>
      <c r="G268" s="336"/>
      <c r="H268" s="337"/>
      <c r="I268" s="338"/>
      <c r="J268" s="336"/>
      <c r="K268" s="230"/>
      <c r="L268" s="183"/>
      <c r="M268" s="183"/>
      <c r="N268" s="183"/>
      <c r="O268" s="183"/>
      <c r="P268" s="231"/>
    </row>
    <row r="269" spans="1:16" s="232" customFormat="1" ht="18" customHeight="1">
      <c r="A269" s="330">
        <v>237</v>
      </c>
      <c r="B269" s="342" t="s">
        <v>570</v>
      </c>
      <c r="C269" s="390" t="s">
        <v>573</v>
      </c>
      <c r="D269" s="387" t="s">
        <v>1782</v>
      </c>
      <c r="E269" s="359">
        <v>2</v>
      </c>
      <c r="F269" s="338"/>
      <c r="G269" s="336"/>
      <c r="H269" s="337"/>
      <c r="I269" s="338"/>
      <c r="J269" s="336"/>
      <c r="K269" s="230"/>
      <c r="L269" s="183"/>
      <c r="M269" s="183"/>
      <c r="N269" s="183"/>
      <c r="O269" s="183"/>
      <c r="P269" s="231"/>
    </row>
    <row r="270" spans="1:16" s="232" customFormat="1" ht="18" customHeight="1">
      <c r="A270" s="330">
        <v>238</v>
      </c>
      <c r="B270" s="342" t="s">
        <v>2210</v>
      </c>
      <c r="C270" s="390" t="s">
        <v>2211</v>
      </c>
      <c r="D270" s="387" t="s">
        <v>1782</v>
      </c>
      <c r="E270" s="359">
        <v>2</v>
      </c>
      <c r="F270" s="338"/>
      <c r="G270" s="336"/>
      <c r="H270" s="337"/>
      <c r="I270" s="338"/>
      <c r="J270" s="336"/>
      <c r="K270" s="230"/>
      <c r="L270" s="183"/>
      <c r="M270" s="183"/>
      <c r="N270" s="183"/>
      <c r="O270" s="183"/>
      <c r="P270" s="231"/>
    </row>
    <row r="271" spans="1:16" s="232" customFormat="1" ht="18" customHeight="1">
      <c r="A271" s="330">
        <v>239</v>
      </c>
      <c r="B271" s="342" t="s">
        <v>2210</v>
      </c>
      <c r="C271" s="390" t="s">
        <v>2212</v>
      </c>
      <c r="D271" s="387" t="s">
        <v>1782</v>
      </c>
      <c r="E271" s="359">
        <v>1</v>
      </c>
      <c r="F271" s="338"/>
      <c r="G271" s="336"/>
      <c r="H271" s="337"/>
      <c r="I271" s="338"/>
      <c r="J271" s="336"/>
      <c r="K271" s="230"/>
      <c r="L271" s="183"/>
      <c r="M271" s="183"/>
      <c r="N271" s="183"/>
      <c r="O271" s="183"/>
      <c r="P271" s="231"/>
    </row>
    <row r="272" spans="1:16" s="232" customFormat="1" ht="18" customHeight="1">
      <c r="A272" s="330">
        <v>240</v>
      </c>
      <c r="B272" s="342" t="s">
        <v>2210</v>
      </c>
      <c r="C272" s="390" t="s">
        <v>625</v>
      </c>
      <c r="D272" s="387" t="s">
        <v>1782</v>
      </c>
      <c r="E272" s="359">
        <v>1</v>
      </c>
      <c r="F272" s="338"/>
      <c r="G272" s="336"/>
      <c r="H272" s="337"/>
      <c r="I272" s="338"/>
      <c r="J272" s="336"/>
      <c r="K272" s="230"/>
      <c r="L272" s="183"/>
      <c r="M272" s="183"/>
      <c r="N272" s="183"/>
      <c r="O272" s="183"/>
      <c r="P272" s="231"/>
    </row>
    <row r="273" spans="1:16" s="232" customFormat="1" ht="32.25" customHeight="1">
      <c r="A273" s="330">
        <v>241</v>
      </c>
      <c r="B273" s="342" t="s">
        <v>614</v>
      </c>
      <c r="C273" s="390" t="s">
        <v>615</v>
      </c>
      <c r="D273" s="387"/>
      <c r="E273" s="359"/>
      <c r="F273" s="338"/>
      <c r="G273" s="336"/>
      <c r="H273" s="337"/>
      <c r="I273" s="338"/>
      <c r="J273" s="336"/>
      <c r="K273" s="230"/>
      <c r="L273" s="183"/>
      <c r="M273" s="183"/>
      <c r="N273" s="183"/>
      <c r="O273" s="183"/>
      <c r="P273" s="231"/>
    </row>
    <row r="274" spans="1:16" s="232" customFormat="1" ht="32.25" customHeight="1">
      <c r="A274" s="330"/>
      <c r="B274" s="342"/>
      <c r="C274" s="390" t="s">
        <v>626</v>
      </c>
      <c r="D274" s="387" t="s">
        <v>1782</v>
      </c>
      <c r="E274" s="359">
        <v>1</v>
      </c>
      <c r="F274" s="338"/>
      <c r="G274" s="336"/>
      <c r="H274" s="337"/>
      <c r="I274" s="338"/>
      <c r="J274" s="336"/>
      <c r="K274" s="230"/>
      <c r="L274" s="183"/>
      <c r="M274" s="183"/>
      <c r="N274" s="183"/>
      <c r="O274" s="183"/>
      <c r="P274" s="231"/>
    </row>
    <row r="275" spans="1:16" s="232" customFormat="1" ht="32.25" customHeight="1">
      <c r="A275" s="330">
        <v>242</v>
      </c>
      <c r="B275" s="342" t="s">
        <v>2056</v>
      </c>
      <c r="C275" s="390" t="s">
        <v>627</v>
      </c>
      <c r="D275" s="387" t="s">
        <v>1782</v>
      </c>
      <c r="E275" s="359">
        <v>1</v>
      </c>
      <c r="F275" s="338"/>
      <c r="G275" s="336"/>
      <c r="H275" s="337"/>
      <c r="I275" s="338"/>
      <c r="J275" s="336"/>
      <c r="K275" s="230"/>
      <c r="L275" s="183"/>
      <c r="M275" s="183"/>
      <c r="N275" s="183"/>
      <c r="O275" s="183"/>
      <c r="P275" s="231"/>
    </row>
    <row r="276" spans="1:16" s="232" customFormat="1" ht="18" customHeight="1">
      <c r="A276" s="330">
        <v>243</v>
      </c>
      <c r="B276" s="342" t="s">
        <v>583</v>
      </c>
      <c r="C276" s="390" t="s">
        <v>584</v>
      </c>
      <c r="D276" s="387" t="s">
        <v>1800</v>
      </c>
      <c r="E276" s="359">
        <v>1</v>
      </c>
      <c r="F276" s="338"/>
      <c r="G276" s="336"/>
      <c r="H276" s="337"/>
      <c r="I276" s="338"/>
      <c r="J276" s="336"/>
      <c r="K276" s="230"/>
      <c r="L276" s="183"/>
      <c r="M276" s="183"/>
      <c r="N276" s="183"/>
      <c r="O276" s="183"/>
      <c r="P276" s="231"/>
    </row>
    <row r="277" spans="1:16" s="232" customFormat="1" ht="18" customHeight="1">
      <c r="A277" s="330">
        <v>244</v>
      </c>
      <c r="B277" s="342" t="s">
        <v>1807</v>
      </c>
      <c r="C277" s="390" t="s">
        <v>585</v>
      </c>
      <c r="D277" s="387" t="s">
        <v>1800</v>
      </c>
      <c r="E277" s="359">
        <v>1</v>
      </c>
      <c r="F277" s="338"/>
      <c r="G277" s="336"/>
      <c r="H277" s="337"/>
      <c r="I277" s="338"/>
      <c r="J277" s="336"/>
      <c r="K277" s="230"/>
      <c r="L277" s="183"/>
      <c r="M277" s="183"/>
      <c r="N277" s="183"/>
      <c r="O277" s="183"/>
      <c r="P277" s="231"/>
    </row>
    <row r="278" spans="1:16" s="232" customFormat="1" ht="18" customHeight="1">
      <c r="A278" s="330">
        <v>245</v>
      </c>
      <c r="B278" s="342" t="s">
        <v>586</v>
      </c>
      <c r="C278" s="390" t="s">
        <v>587</v>
      </c>
      <c r="D278" s="387" t="s">
        <v>1973</v>
      </c>
      <c r="E278" s="386">
        <v>20</v>
      </c>
      <c r="F278" s="338"/>
      <c r="G278" s="336"/>
      <c r="H278" s="337"/>
      <c r="I278" s="338"/>
      <c r="J278" s="336"/>
      <c r="K278" s="230"/>
      <c r="L278" s="183"/>
      <c r="M278" s="183"/>
      <c r="N278" s="183"/>
      <c r="O278" s="183"/>
      <c r="P278" s="231"/>
    </row>
    <row r="279" spans="1:16" s="232" customFormat="1" ht="18" customHeight="1">
      <c r="A279" s="330">
        <v>246</v>
      </c>
      <c r="B279" s="342" t="s">
        <v>1807</v>
      </c>
      <c r="C279" s="390" t="s">
        <v>590</v>
      </c>
      <c r="D279" s="387" t="s">
        <v>1800</v>
      </c>
      <c r="E279" s="359">
        <v>1</v>
      </c>
      <c r="F279" s="338"/>
      <c r="G279" s="336"/>
      <c r="H279" s="337"/>
      <c r="I279" s="338"/>
      <c r="J279" s="336"/>
      <c r="K279" s="230"/>
      <c r="L279" s="183"/>
      <c r="M279" s="183"/>
      <c r="N279" s="183"/>
      <c r="O279" s="183"/>
      <c r="P279" s="231"/>
    </row>
    <row r="280" spans="1:16" s="232" customFormat="1" ht="18" customHeight="1">
      <c r="A280" s="330">
        <v>247</v>
      </c>
      <c r="B280" s="342" t="s">
        <v>1807</v>
      </c>
      <c r="C280" s="390" t="s">
        <v>1970</v>
      </c>
      <c r="D280" s="387" t="s">
        <v>1800</v>
      </c>
      <c r="E280" s="359">
        <v>1</v>
      </c>
      <c r="F280" s="338"/>
      <c r="G280" s="336"/>
      <c r="H280" s="337"/>
      <c r="I280" s="338"/>
      <c r="J280" s="336"/>
      <c r="K280" s="230"/>
      <c r="L280" s="183"/>
      <c r="M280" s="183"/>
      <c r="N280" s="183"/>
      <c r="O280" s="183"/>
      <c r="P280" s="231"/>
    </row>
    <row r="281" spans="1:16" s="232" customFormat="1" ht="18" customHeight="1">
      <c r="A281" s="330">
        <v>248</v>
      </c>
      <c r="B281" s="342" t="s">
        <v>1807</v>
      </c>
      <c r="C281" s="390" t="s">
        <v>1992</v>
      </c>
      <c r="D281" s="387" t="s">
        <v>1800</v>
      </c>
      <c r="E281" s="359">
        <v>1</v>
      </c>
      <c r="F281" s="338"/>
      <c r="G281" s="336"/>
      <c r="H281" s="337"/>
      <c r="I281" s="338"/>
      <c r="J281" s="336"/>
      <c r="K281" s="230"/>
      <c r="L281" s="183"/>
      <c r="M281" s="183"/>
      <c r="N281" s="183"/>
      <c r="O281" s="183"/>
      <c r="P281" s="231"/>
    </row>
    <row r="282" spans="1:16" s="232" customFormat="1" ht="34.5" customHeight="1">
      <c r="A282" s="330"/>
      <c r="B282" s="342"/>
      <c r="C282" s="393" t="s">
        <v>628</v>
      </c>
      <c r="D282" s="387"/>
      <c r="E282" s="359"/>
      <c r="F282" s="338"/>
      <c r="G282" s="336"/>
      <c r="H282" s="337"/>
      <c r="I282" s="338"/>
      <c r="J282" s="336"/>
      <c r="K282" s="230"/>
      <c r="L282" s="183"/>
      <c r="M282" s="183"/>
      <c r="N282" s="183"/>
      <c r="O282" s="183"/>
      <c r="P282" s="231"/>
    </row>
    <row r="283" spans="1:16" s="232" customFormat="1" ht="18" customHeight="1">
      <c r="A283" s="330">
        <v>249</v>
      </c>
      <c r="B283" s="342" t="s">
        <v>2042</v>
      </c>
      <c r="C283" s="390" t="s">
        <v>629</v>
      </c>
      <c r="D283" s="387" t="s">
        <v>1973</v>
      </c>
      <c r="E283" s="359">
        <v>5</v>
      </c>
      <c r="F283" s="338"/>
      <c r="G283" s="336"/>
      <c r="H283" s="337"/>
      <c r="I283" s="338"/>
      <c r="J283" s="336"/>
      <c r="K283" s="230"/>
      <c r="L283" s="183"/>
      <c r="M283" s="183"/>
      <c r="N283" s="183"/>
      <c r="O283" s="183"/>
      <c r="P283" s="231"/>
    </row>
    <row r="284" spans="1:16" s="232" customFormat="1" ht="18" customHeight="1">
      <c r="A284" s="330">
        <v>250</v>
      </c>
      <c r="B284" s="342" t="s">
        <v>2042</v>
      </c>
      <c r="C284" s="390" t="s">
        <v>630</v>
      </c>
      <c r="D284" s="387" t="s">
        <v>1973</v>
      </c>
      <c r="E284" s="359">
        <v>1</v>
      </c>
      <c r="F284" s="338"/>
      <c r="G284" s="336"/>
      <c r="H284" s="337"/>
      <c r="I284" s="338"/>
      <c r="J284" s="336"/>
      <c r="K284" s="230"/>
      <c r="L284" s="183"/>
      <c r="M284" s="183"/>
      <c r="N284" s="183"/>
      <c r="O284" s="183"/>
      <c r="P284" s="231"/>
    </row>
    <row r="285" spans="1:16" s="232" customFormat="1" ht="18" customHeight="1">
      <c r="A285" s="330">
        <v>251</v>
      </c>
      <c r="B285" s="342" t="s">
        <v>519</v>
      </c>
      <c r="C285" s="390" t="s">
        <v>631</v>
      </c>
      <c r="D285" s="387" t="s">
        <v>1782</v>
      </c>
      <c r="E285" s="359">
        <v>2</v>
      </c>
      <c r="F285" s="338"/>
      <c r="G285" s="336"/>
      <c r="H285" s="337"/>
      <c r="I285" s="338"/>
      <c r="J285" s="336"/>
      <c r="K285" s="230"/>
      <c r="L285" s="183"/>
      <c r="M285" s="183"/>
      <c r="N285" s="183"/>
      <c r="O285" s="183"/>
      <c r="P285" s="231"/>
    </row>
    <row r="286" spans="1:16" s="232" customFormat="1" ht="18" customHeight="1">
      <c r="A286" s="330">
        <v>252</v>
      </c>
      <c r="B286" s="342" t="s">
        <v>519</v>
      </c>
      <c r="C286" s="390" t="s">
        <v>632</v>
      </c>
      <c r="D286" s="387" t="s">
        <v>1782</v>
      </c>
      <c r="E286" s="359">
        <v>1</v>
      </c>
      <c r="F286" s="338"/>
      <c r="G286" s="336"/>
      <c r="H286" s="337"/>
      <c r="I286" s="338"/>
      <c r="J286" s="336"/>
      <c r="K286" s="230"/>
      <c r="L286" s="183"/>
      <c r="M286" s="183"/>
      <c r="N286" s="183"/>
      <c r="O286" s="183"/>
      <c r="P286" s="231"/>
    </row>
    <row r="287" spans="1:16" s="232" customFormat="1" ht="18" customHeight="1">
      <c r="A287" s="330">
        <v>253</v>
      </c>
      <c r="B287" s="342" t="s">
        <v>633</v>
      </c>
      <c r="C287" s="390" t="s">
        <v>634</v>
      </c>
      <c r="D287" s="387" t="s">
        <v>1782</v>
      </c>
      <c r="E287" s="359">
        <v>1</v>
      </c>
      <c r="F287" s="338"/>
      <c r="G287" s="336"/>
      <c r="H287" s="337"/>
      <c r="I287" s="338"/>
      <c r="J287" s="336"/>
      <c r="K287" s="230"/>
      <c r="L287" s="183"/>
      <c r="M287" s="183"/>
      <c r="N287" s="183"/>
      <c r="O287" s="183"/>
      <c r="P287" s="231"/>
    </row>
    <row r="288" spans="1:16" s="232" customFormat="1" ht="32.25" customHeight="1">
      <c r="A288" s="330">
        <v>254</v>
      </c>
      <c r="B288" s="459" t="s">
        <v>2210</v>
      </c>
      <c r="C288" s="590" t="s">
        <v>635</v>
      </c>
      <c r="D288" s="592" t="s">
        <v>1782</v>
      </c>
      <c r="E288" s="582">
        <v>1</v>
      </c>
      <c r="F288" s="466"/>
      <c r="G288" s="464"/>
      <c r="H288" s="464"/>
      <c r="I288" s="464"/>
      <c r="J288" s="464"/>
      <c r="K288" s="238"/>
      <c r="L288" s="190"/>
      <c r="M288" s="190"/>
      <c r="N288" s="190"/>
      <c r="O288" s="190"/>
      <c r="P288" s="239"/>
    </row>
    <row r="289" spans="1:16" s="232" customFormat="1" ht="18" customHeight="1">
      <c r="A289" s="330">
        <v>255</v>
      </c>
      <c r="B289" s="471" t="s">
        <v>273</v>
      </c>
      <c r="C289" s="468" t="s">
        <v>272</v>
      </c>
      <c r="D289" s="470" t="s">
        <v>1782</v>
      </c>
      <c r="E289" s="386">
        <v>1</v>
      </c>
      <c r="F289" s="424"/>
      <c r="G289" s="420"/>
      <c r="H289" s="420"/>
      <c r="I289" s="230"/>
      <c r="J289" s="336"/>
      <c r="K289" s="230"/>
      <c r="L289" s="183"/>
      <c r="M289" s="183"/>
      <c r="N289" s="183"/>
      <c r="O289" s="183"/>
      <c r="P289" s="231"/>
    </row>
    <row r="290" spans="1:16" s="232" customFormat="1" ht="18" customHeight="1">
      <c r="A290" s="330">
        <v>256</v>
      </c>
      <c r="B290" s="342" t="s">
        <v>583</v>
      </c>
      <c r="C290" s="390" t="s">
        <v>584</v>
      </c>
      <c r="D290" s="387" t="s">
        <v>1782</v>
      </c>
      <c r="E290" s="359">
        <v>1</v>
      </c>
      <c r="F290" s="338"/>
      <c r="G290" s="336"/>
      <c r="H290" s="336"/>
      <c r="I290" s="336"/>
      <c r="J290" s="336"/>
      <c r="K290" s="230"/>
      <c r="L290" s="183"/>
      <c r="M290" s="183"/>
      <c r="N290" s="183"/>
      <c r="O290" s="183"/>
      <c r="P290" s="231"/>
    </row>
    <row r="291" spans="1:16" s="232" customFormat="1" ht="18" customHeight="1">
      <c r="A291" s="330">
        <v>257</v>
      </c>
      <c r="B291" s="342" t="s">
        <v>1807</v>
      </c>
      <c r="C291" s="390" t="s">
        <v>585</v>
      </c>
      <c r="D291" s="387" t="s">
        <v>1800</v>
      </c>
      <c r="E291" s="359">
        <v>1</v>
      </c>
      <c r="F291" s="338"/>
      <c r="G291" s="336"/>
      <c r="H291" s="336"/>
      <c r="I291" s="336"/>
      <c r="J291" s="336"/>
      <c r="K291" s="230"/>
      <c r="L291" s="183"/>
      <c r="M291" s="183"/>
      <c r="N291" s="183"/>
      <c r="O291" s="183"/>
      <c r="P291" s="231"/>
    </row>
    <row r="292" spans="1:16" s="232" customFormat="1" ht="18" customHeight="1">
      <c r="A292" s="330">
        <v>258</v>
      </c>
      <c r="B292" s="342" t="s">
        <v>586</v>
      </c>
      <c r="C292" s="390" t="s">
        <v>587</v>
      </c>
      <c r="D292" s="387" t="s">
        <v>1973</v>
      </c>
      <c r="E292" s="386">
        <v>7</v>
      </c>
      <c r="F292" s="338"/>
      <c r="G292" s="336"/>
      <c r="H292" s="336"/>
      <c r="I292" s="336"/>
      <c r="J292" s="336"/>
      <c r="K292" s="230"/>
      <c r="L292" s="183"/>
      <c r="M292" s="183"/>
      <c r="N292" s="183"/>
      <c r="O292" s="183"/>
      <c r="P292" s="231"/>
    </row>
    <row r="293" spans="1:16" s="232" customFormat="1" ht="18" customHeight="1">
      <c r="A293" s="330">
        <v>259</v>
      </c>
      <c r="B293" s="342" t="s">
        <v>1807</v>
      </c>
      <c r="C293" s="390" t="s">
        <v>590</v>
      </c>
      <c r="D293" s="387" t="s">
        <v>1800</v>
      </c>
      <c r="E293" s="359">
        <v>1</v>
      </c>
      <c r="F293" s="338"/>
      <c r="G293" s="336"/>
      <c r="H293" s="336"/>
      <c r="I293" s="336"/>
      <c r="J293" s="336"/>
      <c r="K293" s="230"/>
      <c r="L293" s="183"/>
      <c r="M293" s="183"/>
      <c r="N293" s="183"/>
      <c r="O293" s="183"/>
      <c r="P293" s="231"/>
    </row>
    <row r="294" spans="1:16" s="232" customFormat="1" ht="18" customHeight="1">
      <c r="A294" s="330">
        <v>260</v>
      </c>
      <c r="B294" s="342" t="s">
        <v>1807</v>
      </c>
      <c r="C294" s="390" t="s">
        <v>1970</v>
      </c>
      <c r="D294" s="387" t="s">
        <v>1800</v>
      </c>
      <c r="E294" s="359">
        <v>1</v>
      </c>
      <c r="F294" s="338"/>
      <c r="G294" s="336"/>
      <c r="H294" s="336"/>
      <c r="I294" s="336"/>
      <c r="J294" s="336"/>
      <c r="K294" s="230"/>
      <c r="L294" s="183"/>
      <c r="M294" s="183"/>
      <c r="N294" s="183"/>
      <c r="O294" s="183"/>
      <c r="P294" s="231"/>
    </row>
    <row r="295" spans="1:16" s="232" customFormat="1" ht="18" customHeight="1">
      <c r="A295" s="330">
        <v>261</v>
      </c>
      <c r="B295" s="342" t="s">
        <v>1807</v>
      </c>
      <c r="C295" s="390" t="s">
        <v>1992</v>
      </c>
      <c r="D295" s="387" t="s">
        <v>1800</v>
      </c>
      <c r="E295" s="359">
        <v>1</v>
      </c>
      <c r="F295" s="338"/>
      <c r="G295" s="336"/>
      <c r="H295" s="336"/>
      <c r="I295" s="336"/>
      <c r="J295" s="336"/>
      <c r="K295" s="230"/>
      <c r="L295" s="183"/>
      <c r="M295" s="183"/>
      <c r="N295" s="183"/>
      <c r="O295" s="183"/>
      <c r="P295" s="231"/>
    </row>
    <row r="296" spans="1:16" s="232" customFormat="1" ht="18" customHeight="1">
      <c r="A296" s="330"/>
      <c r="B296" s="342"/>
      <c r="C296" s="393" t="s">
        <v>636</v>
      </c>
      <c r="D296" s="387"/>
      <c r="E296" s="359"/>
      <c r="F296" s="338"/>
      <c r="G296" s="336"/>
      <c r="H296" s="336"/>
      <c r="I296" s="336"/>
      <c r="J296" s="337"/>
      <c r="K296" s="230"/>
      <c r="L296" s="183"/>
      <c r="M296" s="183"/>
      <c r="N296" s="183"/>
      <c r="O296" s="183"/>
      <c r="P296" s="231"/>
    </row>
    <row r="297" spans="1:16" s="232" customFormat="1" ht="18" customHeight="1">
      <c r="A297" s="330">
        <v>262</v>
      </c>
      <c r="B297" s="342">
        <v>1740001</v>
      </c>
      <c r="C297" s="390" t="s">
        <v>2039</v>
      </c>
      <c r="D297" s="387" t="s">
        <v>1973</v>
      </c>
      <c r="E297" s="359">
        <v>1</v>
      </c>
      <c r="F297" s="338"/>
      <c r="G297" s="336"/>
      <c r="H297" s="336"/>
      <c r="I297" s="336"/>
      <c r="J297" s="336"/>
      <c r="K297" s="230"/>
      <c r="L297" s="183"/>
      <c r="M297" s="183"/>
      <c r="N297" s="183"/>
      <c r="O297" s="183"/>
      <c r="P297" s="231"/>
    </row>
    <row r="298" spans="1:16" s="232" customFormat="1" ht="18" customHeight="1">
      <c r="A298" s="330">
        <v>263</v>
      </c>
      <c r="B298" s="342" t="s">
        <v>2040</v>
      </c>
      <c r="C298" s="390" t="s">
        <v>2041</v>
      </c>
      <c r="D298" s="387" t="s">
        <v>1973</v>
      </c>
      <c r="E298" s="359">
        <v>17</v>
      </c>
      <c r="F298" s="338"/>
      <c r="G298" s="336"/>
      <c r="H298" s="336"/>
      <c r="I298" s="336"/>
      <c r="J298" s="336"/>
      <c r="K298" s="230"/>
      <c r="L298" s="183"/>
      <c r="M298" s="183"/>
      <c r="N298" s="183"/>
      <c r="O298" s="183"/>
      <c r="P298" s="231"/>
    </row>
    <row r="299" spans="1:16" s="232" customFormat="1" ht="18" customHeight="1">
      <c r="A299" s="330">
        <v>264</v>
      </c>
      <c r="B299" s="342" t="s">
        <v>2042</v>
      </c>
      <c r="C299" s="390" t="s">
        <v>2043</v>
      </c>
      <c r="D299" s="387" t="s">
        <v>1973</v>
      </c>
      <c r="E299" s="359">
        <v>2</v>
      </c>
      <c r="F299" s="338"/>
      <c r="G299" s="336"/>
      <c r="H299" s="336"/>
      <c r="I299" s="336"/>
      <c r="J299" s="336"/>
      <c r="K299" s="230"/>
      <c r="L299" s="183"/>
      <c r="M299" s="183"/>
      <c r="N299" s="183"/>
      <c r="O299" s="183"/>
      <c r="P299" s="231"/>
    </row>
    <row r="300" spans="1:16" s="232" customFormat="1" ht="18" customHeight="1">
      <c r="A300" s="330">
        <v>265</v>
      </c>
      <c r="B300" s="342" t="s">
        <v>2045</v>
      </c>
      <c r="C300" s="390" t="s">
        <v>2046</v>
      </c>
      <c r="D300" s="387" t="s">
        <v>1973</v>
      </c>
      <c r="E300" s="359">
        <v>9</v>
      </c>
      <c r="F300" s="338"/>
      <c r="G300" s="336"/>
      <c r="H300" s="337"/>
      <c r="I300" s="336"/>
      <c r="J300" s="336"/>
      <c r="K300" s="230"/>
      <c r="L300" s="183"/>
      <c r="M300" s="183"/>
      <c r="N300" s="183"/>
      <c r="O300" s="183"/>
      <c r="P300" s="231"/>
    </row>
    <row r="301" spans="1:16" s="232" customFormat="1" ht="18" customHeight="1">
      <c r="A301" s="330">
        <v>266</v>
      </c>
      <c r="B301" s="342" t="s">
        <v>2047</v>
      </c>
      <c r="C301" s="390" t="s">
        <v>2048</v>
      </c>
      <c r="D301" s="387" t="s">
        <v>1973</v>
      </c>
      <c r="E301" s="359">
        <v>1</v>
      </c>
      <c r="F301" s="338"/>
      <c r="G301" s="336"/>
      <c r="H301" s="337"/>
      <c r="I301" s="338"/>
      <c r="J301" s="336"/>
      <c r="K301" s="230"/>
      <c r="L301" s="183"/>
      <c r="M301" s="183"/>
      <c r="N301" s="183"/>
      <c r="O301" s="183"/>
      <c r="P301" s="231"/>
    </row>
    <row r="302" spans="1:16" s="232" customFormat="1" ht="18" customHeight="1">
      <c r="A302" s="330">
        <v>267</v>
      </c>
      <c r="B302" s="342" t="s">
        <v>2047</v>
      </c>
      <c r="C302" s="390" t="s">
        <v>637</v>
      </c>
      <c r="D302" s="387" t="s">
        <v>1973</v>
      </c>
      <c r="E302" s="359">
        <v>5</v>
      </c>
      <c r="F302" s="338"/>
      <c r="G302" s="336"/>
      <c r="H302" s="337"/>
      <c r="I302" s="338"/>
      <c r="J302" s="336"/>
      <c r="K302" s="230"/>
      <c r="L302" s="183"/>
      <c r="M302" s="183"/>
      <c r="N302" s="183"/>
      <c r="O302" s="183"/>
      <c r="P302" s="231"/>
    </row>
    <row r="303" spans="1:16" s="232" customFormat="1" ht="18" customHeight="1">
      <c r="A303" s="330">
        <v>268</v>
      </c>
      <c r="B303" s="391" t="s">
        <v>2124</v>
      </c>
      <c r="C303" s="390" t="s">
        <v>638</v>
      </c>
      <c r="D303" s="387" t="s">
        <v>1782</v>
      </c>
      <c r="E303" s="359">
        <v>1</v>
      </c>
      <c r="F303" s="338"/>
      <c r="G303" s="336"/>
      <c r="H303" s="337"/>
      <c r="I303" s="338"/>
      <c r="J303" s="336"/>
      <c r="K303" s="230"/>
      <c r="L303" s="183"/>
      <c r="M303" s="183"/>
      <c r="N303" s="183"/>
      <c r="O303" s="183"/>
      <c r="P303" s="231"/>
    </row>
    <row r="304" spans="1:16" s="232" customFormat="1" ht="18" customHeight="1">
      <c r="A304" s="330">
        <v>269</v>
      </c>
      <c r="B304" s="391" t="s">
        <v>2124</v>
      </c>
      <c r="C304" s="390" t="s">
        <v>639</v>
      </c>
      <c r="D304" s="387" t="s">
        <v>1782</v>
      </c>
      <c r="E304" s="359">
        <v>8</v>
      </c>
      <c r="F304" s="338"/>
      <c r="G304" s="336"/>
      <c r="H304" s="337"/>
      <c r="I304" s="338"/>
      <c r="J304" s="336"/>
      <c r="K304" s="230"/>
      <c r="L304" s="183"/>
      <c r="M304" s="183"/>
      <c r="N304" s="183"/>
      <c r="O304" s="183"/>
      <c r="P304" s="231"/>
    </row>
    <row r="305" spans="1:16" s="232" customFormat="1" ht="18" customHeight="1">
      <c r="A305" s="330">
        <v>270</v>
      </c>
      <c r="B305" s="391" t="s">
        <v>2124</v>
      </c>
      <c r="C305" s="390" t="s">
        <v>640</v>
      </c>
      <c r="D305" s="387" t="s">
        <v>1782</v>
      </c>
      <c r="E305" s="359">
        <v>2</v>
      </c>
      <c r="F305" s="338"/>
      <c r="G305" s="336"/>
      <c r="H305" s="337"/>
      <c r="I305" s="338"/>
      <c r="J305" s="336"/>
      <c r="K305" s="230"/>
      <c r="L305" s="183"/>
      <c r="M305" s="183"/>
      <c r="N305" s="183"/>
      <c r="O305" s="183"/>
      <c r="P305" s="231"/>
    </row>
    <row r="306" spans="1:16" s="232" customFormat="1" ht="18" customHeight="1">
      <c r="A306" s="330">
        <v>271</v>
      </c>
      <c r="B306" s="391" t="s">
        <v>2124</v>
      </c>
      <c r="C306" s="390" t="s">
        <v>639</v>
      </c>
      <c r="D306" s="387" t="s">
        <v>1782</v>
      </c>
      <c r="E306" s="359">
        <v>4</v>
      </c>
      <c r="F306" s="338"/>
      <c r="G306" s="336"/>
      <c r="H306" s="337"/>
      <c r="I306" s="338"/>
      <c r="J306" s="336"/>
      <c r="K306" s="230"/>
      <c r="L306" s="183"/>
      <c r="M306" s="183"/>
      <c r="N306" s="183"/>
      <c r="O306" s="183"/>
      <c r="P306" s="231"/>
    </row>
    <row r="307" spans="1:16" s="232" customFormat="1" ht="18" customHeight="1">
      <c r="A307" s="330">
        <v>272</v>
      </c>
      <c r="B307" s="391" t="s">
        <v>2124</v>
      </c>
      <c r="C307" s="390" t="s">
        <v>641</v>
      </c>
      <c r="D307" s="387" t="s">
        <v>1782</v>
      </c>
      <c r="E307" s="359">
        <v>1</v>
      </c>
      <c r="F307" s="338"/>
      <c r="G307" s="336"/>
      <c r="H307" s="337"/>
      <c r="I307" s="338"/>
      <c r="J307" s="336"/>
      <c r="K307" s="230"/>
      <c r="L307" s="183"/>
      <c r="M307" s="183"/>
      <c r="N307" s="183"/>
      <c r="O307" s="183"/>
      <c r="P307" s="231"/>
    </row>
    <row r="308" spans="1:16" s="232" customFormat="1" ht="18" customHeight="1">
      <c r="A308" s="330">
        <v>273</v>
      </c>
      <c r="B308" s="342" t="s">
        <v>2047</v>
      </c>
      <c r="C308" s="390" t="s">
        <v>642</v>
      </c>
      <c r="D308" s="387" t="s">
        <v>1782</v>
      </c>
      <c r="E308" s="359">
        <v>1</v>
      </c>
      <c r="F308" s="338"/>
      <c r="G308" s="336"/>
      <c r="H308" s="337"/>
      <c r="I308" s="338"/>
      <c r="J308" s="336"/>
      <c r="K308" s="230"/>
      <c r="L308" s="183"/>
      <c r="M308" s="183"/>
      <c r="N308" s="183"/>
      <c r="O308" s="183"/>
      <c r="P308" s="231"/>
    </row>
    <row r="309" spans="1:16" s="232" customFormat="1" ht="18" customHeight="1">
      <c r="A309" s="330">
        <v>274</v>
      </c>
      <c r="B309" s="342" t="s">
        <v>2047</v>
      </c>
      <c r="C309" s="390" t="s">
        <v>602</v>
      </c>
      <c r="D309" s="387" t="s">
        <v>1782</v>
      </c>
      <c r="E309" s="359">
        <v>2</v>
      </c>
      <c r="F309" s="338"/>
      <c r="G309" s="336"/>
      <c r="H309" s="337"/>
      <c r="I309" s="338"/>
      <c r="J309" s="336"/>
      <c r="K309" s="230"/>
      <c r="L309" s="183"/>
      <c r="M309" s="183"/>
      <c r="N309" s="183"/>
      <c r="O309" s="183"/>
      <c r="P309" s="231"/>
    </row>
    <row r="310" spans="1:16" s="232" customFormat="1" ht="18" customHeight="1">
      <c r="A310" s="330">
        <v>275</v>
      </c>
      <c r="B310" s="342" t="s">
        <v>2047</v>
      </c>
      <c r="C310" s="390" t="s">
        <v>604</v>
      </c>
      <c r="D310" s="387" t="s">
        <v>1782</v>
      </c>
      <c r="E310" s="359">
        <v>1</v>
      </c>
      <c r="F310" s="338"/>
      <c r="G310" s="336"/>
      <c r="H310" s="337"/>
      <c r="I310" s="338"/>
      <c r="J310" s="336"/>
      <c r="K310" s="230"/>
      <c r="L310" s="183"/>
      <c r="M310" s="183"/>
      <c r="N310" s="183"/>
      <c r="O310" s="183"/>
      <c r="P310" s="231"/>
    </row>
    <row r="311" spans="1:16" s="232" customFormat="1" ht="18" customHeight="1">
      <c r="A311" s="330">
        <v>276</v>
      </c>
      <c r="B311" s="342" t="s">
        <v>2047</v>
      </c>
      <c r="C311" s="390" t="s">
        <v>643</v>
      </c>
      <c r="D311" s="387" t="s">
        <v>1782</v>
      </c>
      <c r="E311" s="359">
        <v>1</v>
      </c>
      <c r="F311" s="338"/>
      <c r="G311" s="336"/>
      <c r="H311" s="337"/>
      <c r="I311" s="338"/>
      <c r="J311" s="336"/>
      <c r="K311" s="230"/>
      <c r="L311" s="183"/>
      <c r="M311" s="183"/>
      <c r="N311" s="183"/>
      <c r="O311" s="183"/>
      <c r="P311" s="231"/>
    </row>
    <row r="312" spans="1:16" s="232" customFormat="1" ht="18" customHeight="1">
      <c r="A312" s="330">
        <v>277</v>
      </c>
      <c r="B312" s="342" t="s">
        <v>2047</v>
      </c>
      <c r="C312" s="390" t="s">
        <v>644</v>
      </c>
      <c r="D312" s="387" t="s">
        <v>1782</v>
      </c>
      <c r="E312" s="359">
        <v>1</v>
      </c>
      <c r="F312" s="338"/>
      <c r="G312" s="336"/>
      <c r="H312" s="337"/>
      <c r="I312" s="338"/>
      <c r="J312" s="336"/>
      <c r="K312" s="230"/>
      <c r="L312" s="183"/>
      <c r="M312" s="183"/>
      <c r="N312" s="183"/>
      <c r="O312" s="183"/>
      <c r="P312" s="231"/>
    </row>
    <row r="313" spans="1:16" s="232" customFormat="1" ht="18" customHeight="1">
      <c r="A313" s="330">
        <v>278</v>
      </c>
      <c r="B313" s="342" t="s">
        <v>2047</v>
      </c>
      <c r="C313" s="390" t="s">
        <v>607</v>
      </c>
      <c r="D313" s="387" t="s">
        <v>1782</v>
      </c>
      <c r="E313" s="359">
        <v>1</v>
      </c>
      <c r="F313" s="338"/>
      <c r="G313" s="336"/>
      <c r="H313" s="337"/>
      <c r="I313" s="338"/>
      <c r="J313" s="336"/>
      <c r="K313" s="230"/>
      <c r="L313" s="183"/>
      <c r="M313" s="183"/>
      <c r="N313" s="183"/>
      <c r="O313" s="183"/>
      <c r="P313" s="231"/>
    </row>
    <row r="314" spans="1:16" s="232" customFormat="1" ht="18" customHeight="1">
      <c r="A314" s="330">
        <v>279</v>
      </c>
      <c r="B314" s="459" t="s">
        <v>2047</v>
      </c>
      <c r="C314" s="590" t="s">
        <v>622</v>
      </c>
      <c r="D314" s="592" t="s">
        <v>1782</v>
      </c>
      <c r="E314" s="582">
        <v>1</v>
      </c>
      <c r="F314" s="466"/>
      <c r="G314" s="464"/>
      <c r="H314" s="465"/>
      <c r="I314" s="466"/>
      <c r="J314" s="464"/>
      <c r="K314" s="238"/>
      <c r="L314" s="190"/>
      <c r="M314" s="190"/>
      <c r="N314" s="190"/>
      <c r="O314" s="190"/>
      <c r="P314" s="239"/>
    </row>
    <row r="315" spans="1:16" s="232" customFormat="1" ht="18" customHeight="1">
      <c r="A315" s="330">
        <v>280</v>
      </c>
      <c r="B315" s="342" t="s">
        <v>519</v>
      </c>
      <c r="C315" s="390" t="s">
        <v>645</v>
      </c>
      <c r="D315" s="387" t="s">
        <v>1782</v>
      </c>
      <c r="E315" s="359">
        <v>1</v>
      </c>
      <c r="F315" s="338"/>
      <c r="G315" s="336"/>
      <c r="H315" s="337"/>
      <c r="I315" s="338"/>
      <c r="J315" s="336"/>
      <c r="K315" s="230"/>
      <c r="L315" s="183"/>
      <c r="M315" s="183"/>
      <c r="N315" s="183"/>
      <c r="O315" s="183"/>
      <c r="P315" s="231"/>
    </row>
    <row r="316" spans="1:16" s="232" customFormat="1" ht="18" customHeight="1">
      <c r="A316" s="330">
        <v>281</v>
      </c>
      <c r="B316" s="342" t="s">
        <v>519</v>
      </c>
      <c r="C316" s="390" t="s">
        <v>520</v>
      </c>
      <c r="D316" s="387" t="s">
        <v>1782</v>
      </c>
      <c r="E316" s="359">
        <v>1</v>
      </c>
      <c r="F316" s="338"/>
      <c r="G316" s="336"/>
      <c r="H316" s="337"/>
      <c r="I316" s="338"/>
      <c r="J316" s="336"/>
      <c r="K316" s="230"/>
      <c r="L316" s="183"/>
      <c r="M316" s="183"/>
      <c r="N316" s="183"/>
      <c r="O316" s="183"/>
      <c r="P316" s="231"/>
    </row>
    <row r="317" spans="1:16" s="232" customFormat="1" ht="18" customHeight="1">
      <c r="A317" s="330">
        <v>282</v>
      </c>
      <c r="B317" s="342" t="s">
        <v>519</v>
      </c>
      <c r="C317" s="390" t="s">
        <v>646</v>
      </c>
      <c r="D317" s="387" t="s">
        <v>1782</v>
      </c>
      <c r="E317" s="359">
        <v>1</v>
      </c>
      <c r="F317" s="338"/>
      <c r="G317" s="336"/>
      <c r="H317" s="337"/>
      <c r="I317" s="338"/>
      <c r="J317" s="336"/>
      <c r="K317" s="230"/>
      <c r="L317" s="183"/>
      <c r="M317" s="183"/>
      <c r="N317" s="183"/>
      <c r="O317" s="183"/>
      <c r="P317" s="231"/>
    </row>
    <row r="318" spans="1:16" s="232" customFormat="1" ht="18" customHeight="1">
      <c r="A318" s="330">
        <v>283</v>
      </c>
      <c r="B318" s="342" t="s">
        <v>519</v>
      </c>
      <c r="C318" s="390" t="s">
        <v>610</v>
      </c>
      <c r="D318" s="387" t="s">
        <v>1782</v>
      </c>
      <c r="E318" s="359">
        <v>3</v>
      </c>
      <c r="F318" s="338"/>
      <c r="G318" s="336"/>
      <c r="H318" s="337"/>
      <c r="I318" s="338"/>
      <c r="J318" s="336"/>
      <c r="K318" s="230"/>
      <c r="L318" s="183"/>
      <c r="M318" s="183"/>
      <c r="N318" s="183"/>
      <c r="O318" s="183"/>
      <c r="P318" s="231"/>
    </row>
    <row r="319" spans="1:16" s="232" customFormat="1" ht="18" customHeight="1">
      <c r="A319" s="330">
        <v>284</v>
      </c>
      <c r="B319" s="342" t="s">
        <v>519</v>
      </c>
      <c r="C319" s="390" t="s">
        <v>534</v>
      </c>
      <c r="D319" s="387" t="s">
        <v>1782</v>
      </c>
      <c r="E319" s="359">
        <v>2</v>
      </c>
      <c r="F319" s="338"/>
      <c r="G319" s="336"/>
      <c r="H319" s="337"/>
      <c r="I319" s="338"/>
      <c r="J319" s="336"/>
      <c r="K319" s="230"/>
      <c r="L319" s="183"/>
      <c r="M319" s="183"/>
      <c r="N319" s="183"/>
      <c r="O319" s="183"/>
      <c r="P319" s="231"/>
    </row>
    <row r="320" spans="1:16" s="232" customFormat="1" ht="18" customHeight="1">
      <c r="A320" s="330">
        <v>285</v>
      </c>
      <c r="B320" s="342" t="s">
        <v>519</v>
      </c>
      <c r="C320" s="390" t="s">
        <v>624</v>
      </c>
      <c r="D320" s="387" t="s">
        <v>1782</v>
      </c>
      <c r="E320" s="359">
        <v>1</v>
      </c>
      <c r="F320" s="338"/>
      <c r="G320" s="336"/>
      <c r="H320" s="337"/>
      <c r="I320" s="338"/>
      <c r="J320" s="336"/>
      <c r="K320" s="230"/>
      <c r="L320" s="183"/>
      <c r="M320" s="183"/>
      <c r="N320" s="183"/>
      <c r="O320" s="183"/>
      <c r="P320" s="231"/>
    </row>
    <row r="321" spans="1:16" s="232" customFormat="1" ht="18" customHeight="1">
      <c r="A321" s="330">
        <v>286</v>
      </c>
      <c r="B321" s="342" t="s">
        <v>519</v>
      </c>
      <c r="C321" s="390" t="s">
        <v>537</v>
      </c>
      <c r="D321" s="387" t="s">
        <v>1782</v>
      </c>
      <c r="E321" s="359">
        <v>1</v>
      </c>
      <c r="F321" s="338"/>
      <c r="G321" s="336"/>
      <c r="H321" s="337"/>
      <c r="I321" s="338"/>
      <c r="J321" s="336"/>
      <c r="K321" s="230"/>
      <c r="L321" s="183"/>
      <c r="M321" s="183"/>
      <c r="N321" s="183"/>
      <c r="O321" s="183"/>
      <c r="P321" s="231"/>
    </row>
    <row r="322" spans="1:16" s="232" customFormat="1" ht="18" customHeight="1">
      <c r="A322" s="330">
        <v>287</v>
      </c>
      <c r="B322" s="342" t="s">
        <v>557</v>
      </c>
      <c r="C322" s="390" t="s">
        <v>563</v>
      </c>
      <c r="D322" s="387" t="s">
        <v>1782</v>
      </c>
      <c r="E322" s="359">
        <v>2</v>
      </c>
      <c r="F322" s="338"/>
      <c r="G322" s="336"/>
      <c r="H322" s="337"/>
      <c r="I322" s="338"/>
      <c r="J322" s="336"/>
      <c r="K322" s="230"/>
      <c r="L322" s="183"/>
      <c r="M322" s="183"/>
      <c r="N322" s="183"/>
      <c r="O322" s="183"/>
      <c r="P322" s="231"/>
    </row>
    <row r="323" spans="1:16" s="232" customFormat="1" ht="18" customHeight="1">
      <c r="A323" s="330">
        <v>288</v>
      </c>
      <c r="B323" s="342" t="s">
        <v>557</v>
      </c>
      <c r="C323" s="390" t="s">
        <v>564</v>
      </c>
      <c r="D323" s="387" t="s">
        <v>1782</v>
      </c>
      <c r="E323" s="359">
        <v>11</v>
      </c>
      <c r="F323" s="338"/>
      <c r="G323" s="336"/>
      <c r="H323" s="337"/>
      <c r="I323" s="338"/>
      <c r="J323" s="336"/>
      <c r="K323" s="230"/>
      <c r="L323" s="183"/>
      <c r="M323" s="183"/>
      <c r="N323" s="183"/>
      <c r="O323" s="183"/>
      <c r="P323" s="231"/>
    </row>
    <row r="324" spans="1:16" s="232" customFormat="1" ht="18" customHeight="1">
      <c r="A324" s="330">
        <v>289</v>
      </c>
      <c r="B324" s="342" t="s">
        <v>570</v>
      </c>
      <c r="C324" s="390" t="s">
        <v>572</v>
      </c>
      <c r="D324" s="387" t="s">
        <v>1782</v>
      </c>
      <c r="E324" s="359">
        <v>2</v>
      </c>
      <c r="F324" s="338"/>
      <c r="G324" s="336"/>
      <c r="H324" s="337"/>
      <c r="I324" s="338"/>
      <c r="J324" s="336"/>
      <c r="K324" s="230"/>
      <c r="L324" s="183"/>
      <c r="M324" s="183"/>
      <c r="N324" s="183"/>
      <c r="O324" s="183"/>
      <c r="P324" s="231"/>
    </row>
    <row r="325" spans="1:16" s="232" customFormat="1" ht="18" customHeight="1">
      <c r="A325" s="330">
        <v>290</v>
      </c>
      <c r="B325" s="342" t="s">
        <v>570</v>
      </c>
      <c r="C325" s="390" t="s">
        <v>573</v>
      </c>
      <c r="D325" s="387" t="s">
        <v>1782</v>
      </c>
      <c r="E325" s="359">
        <v>10</v>
      </c>
      <c r="F325" s="338"/>
      <c r="G325" s="336"/>
      <c r="H325" s="337"/>
      <c r="I325" s="338"/>
      <c r="J325" s="336"/>
      <c r="K325" s="230"/>
      <c r="L325" s="183"/>
      <c r="M325" s="183"/>
      <c r="N325" s="183"/>
      <c r="O325" s="183"/>
      <c r="P325" s="231"/>
    </row>
    <row r="326" spans="1:16" s="232" customFormat="1" ht="18" customHeight="1">
      <c r="A326" s="330">
        <v>291</v>
      </c>
      <c r="B326" s="342" t="s">
        <v>570</v>
      </c>
      <c r="C326" s="390" t="s">
        <v>2202</v>
      </c>
      <c r="D326" s="387" t="s">
        <v>1782</v>
      </c>
      <c r="E326" s="359">
        <v>1</v>
      </c>
      <c r="F326" s="338"/>
      <c r="G326" s="336"/>
      <c r="H326" s="337"/>
      <c r="I326" s="338"/>
      <c r="J326" s="336"/>
      <c r="K326" s="230"/>
      <c r="L326" s="183"/>
      <c r="M326" s="183"/>
      <c r="N326" s="183"/>
      <c r="O326" s="183"/>
      <c r="P326" s="231"/>
    </row>
    <row r="327" spans="1:16" s="232" customFormat="1" ht="18" customHeight="1">
      <c r="A327" s="330">
        <v>292</v>
      </c>
      <c r="B327" s="342" t="s">
        <v>2210</v>
      </c>
      <c r="C327" s="390" t="s">
        <v>625</v>
      </c>
      <c r="D327" s="387" t="s">
        <v>1782</v>
      </c>
      <c r="E327" s="359">
        <v>1</v>
      </c>
      <c r="F327" s="338"/>
      <c r="G327" s="336"/>
      <c r="H327" s="337"/>
      <c r="I327" s="338"/>
      <c r="J327" s="336"/>
      <c r="K327" s="230"/>
      <c r="L327" s="183"/>
      <c r="M327" s="183"/>
      <c r="N327" s="183"/>
      <c r="O327" s="183"/>
      <c r="P327" s="231"/>
    </row>
    <row r="328" spans="1:16" s="232" customFormat="1" ht="18" customHeight="1">
      <c r="A328" s="330">
        <v>293</v>
      </c>
      <c r="B328" s="342" t="s">
        <v>2210</v>
      </c>
      <c r="C328" s="390" t="s">
        <v>613</v>
      </c>
      <c r="D328" s="387" t="s">
        <v>1782</v>
      </c>
      <c r="E328" s="359">
        <v>1</v>
      </c>
      <c r="F328" s="338"/>
      <c r="G328" s="336"/>
      <c r="H328" s="337"/>
      <c r="I328" s="338"/>
      <c r="J328" s="336"/>
      <c r="K328" s="230"/>
      <c r="L328" s="183"/>
      <c r="M328" s="183"/>
      <c r="N328" s="183"/>
      <c r="O328" s="183"/>
      <c r="P328" s="231"/>
    </row>
    <row r="329" spans="1:16" s="232" customFormat="1" ht="33" customHeight="1">
      <c r="A329" s="330">
        <v>294</v>
      </c>
      <c r="B329" s="342" t="s">
        <v>614</v>
      </c>
      <c r="C329" s="390" t="s">
        <v>615</v>
      </c>
      <c r="D329" s="387"/>
      <c r="E329" s="359"/>
      <c r="F329" s="338"/>
      <c r="G329" s="336"/>
      <c r="H329" s="337"/>
      <c r="I329" s="338"/>
      <c r="J329" s="336"/>
      <c r="K329" s="230"/>
      <c r="L329" s="183"/>
      <c r="M329" s="183"/>
      <c r="N329" s="183"/>
      <c r="O329" s="183"/>
      <c r="P329" s="231"/>
    </row>
    <row r="330" spans="1:16" s="232" customFormat="1" ht="18" customHeight="1">
      <c r="A330" s="330"/>
      <c r="B330" s="342"/>
      <c r="C330" s="390" t="s">
        <v>616</v>
      </c>
      <c r="D330" s="387" t="s">
        <v>1800</v>
      </c>
      <c r="E330" s="359">
        <v>1</v>
      </c>
      <c r="F330" s="338"/>
      <c r="G330" s="336"/>
      <c r="H330" s="337"/>
      <c r="I330" s="338"/>
      <c r="J330" s="336"/>
      <c r="K330" s="230"/>
      <c r="L330" s="183"/>
      <c r="M330" s="183"/>
      <c r="N330" s="183"/>
      <c r="O330" s="183"/>
      <c r="P330" s="231"/>
    </row>
    <row r="331" spans="1:16" s="232" customFormat="1" ht="33" customHeight="1">
      <c r="A331" s="330">
        <v>295</v>
      </c>
      <c r="B331" s="342" t="s">
        <v>2056</v>
      </c>
      <c r="C331" s="390" t="s">
        <v>617</v>
      </c>
      <c r="D331" s="387" t="s">
        <v>1800</v>
      </c>
      <c r="E331" s="359">
        <v>1</v>
      </c>
      <c r="F331" s="338"/>
      <c r="G331" s="336"/>
      <c r="H331" s="337"/>
      <c r="I331" s="338"/>
      <c r="J331" s="336"/>
      <c r="K331" s="230"/>
      <c r="L331" s="183"/>
      <c r="M331" s="183"/>
      <c r="N331" s="183"/>
      <c r="O331" s="183"/>
      <c r="P331" s="231"/>
    </row>
    <row r="332" spans="1:16" s="232" customFormat="1" ht="18" customHeight="1">
      <c r="A332" s="330">
        <v>296</v>
      </c>
      <c r="B332" s="342" t="s">
        <v>583</v>
      </c>
      <c r="C332" s="390" t="s">
        <v>584</v>
      </c>
      <c r="D332" s="387" t="s">
        <v>1800</v>
      </c>
      <c r="E332" s="359">
        <v>1</v>
      </c>
      <c r="F332" s="338"/>
      <c r="G332" s="336"/>
      <c r="H332" s="337"/>
      <c r="I332" s="338"/>
      <c r="J332" s="336"/>
      <c r="K332" s="230"/>
      <c r="L332" s="183"/>
      <c r="M332" s="183"/>
      <c r="N332" s="183"/>
      <c r="O332" s="183"/>
      <c r="P332" s="231"/>
    </row>
    <row r="333" spans="1:16" s="232" customFormat="1" ht="18" customHeight="1">
      <c r="A333" s="330">
        <v>297</v>
      </c>
      <c r="B333" s="342" t="s">
        <v>1807</v>
      </c>
      <c r="C333" s="390" t="s">
        <v>585</v>
      </c>
      <c r="D333" s="387" t="s">
        <v>1800</v>
      </c>
      <c r="E333" s="359">
        <v>1</v>
      </c>
      <c r="F333" s="338"/>
      <c r="G333" s="336"/>
      <c r="H333" s="337"/>
      <c r="I333" s="338"/>
      <c r="J333" s="336"/>
      <c r="K333" s="230"/>
      <c r="L333" s="183"/>
      <c r="M333" s="183"/>
      <c r="N333" s="183"/>
      <c r="O333" s="183"/>
      <c r="P333" s="231"/>
    </row>
    <row r="334" spans="1:16" s="232" customFormat="1" ht="18" customHeight="1">
      <c r="A334" s="330">
        <v>298</v>
      </c>
      <c r="B334" s="342" t="s">
        <v>586</v>
      </c>
      <c r="C334" s="390" t="s">
        <v>587</v>
      </c>
      <c r="D334" s="387" t="s">
        <v>1973</v>
      </c>
      <c r="E334" s="359">
        <v>6</v>
      </c>
      <c r="F334" s="338"/>
      <c r="G334" s="336"/>
      <c r="H334" s="338"/>
      <c r="I334" s="336"/>
      <c r="J334" s="336"/>
      <c r="K334" s="230"/>
      <c r="L334" s="183"/>
      <c r="M334" s="183"/>
      <c r="N334" s="183"/>
      <c r="O334" s="183"/>
      <c r="P334" s="231"/>
    </row>
    <row r="335" spans="1:16" s="232" customFormat="1" ht="18" customHeight="1">
      <c r="A335" s="330">
        <v>299</v>
      </c>
      <c r="B335" s="342" t="s">
        <v>1807</v>
      </c>
      <c r="C335" s="390" t="s">
        <v>590</v>
      </c>
      <c r="D335" s="387" t="s">
        <v>1800</v>
      </c>
      <c r="E335" s="359">
        <v>1</v>
      </c>
      <c r="F335" s="338"/>
      <c r="G335" s="336"/>
      <c r="H335" s="338"/>
      <c r="I335" s="336"/>
      <c r="J335" s="336"/>
      <c r="K335" s="230"/>
      <c r="L335" s="183"/>
      <c r="M335" s="183"/>
      <c r="N335" s="183"/>
      <c r="O335" s="183"/>
      <c r="P335" s="231"/>
    </row>
    <row r="336" spans="1:16" s="232" customFormat="1" ht="18" customHeight="1">
      <c r="A336" s="330">
        <v>300</v>
      </c>
      <c r="B336" s="342" t="s">
        <v>1807</v>
      </c>
      <c r="C336" s="390" t="s">
        <v>1970</v>
      </c>
      <c r="D336" s="387" t="s">
        <v>1800</v>
      </c>
      <c r="E336" s="359">
        <v>1</v>
      </c>
      <c r="F336" s="338"/>
      <c r="G336" s="336"/>
      <c r="H336" s="338"/>
      <c r="I336" s="336"/>
      <c r="J336" s="336"/>
      <c r="K336" s="230"/>
      <c r="L336" s="183"/>
      <c r="M336" s="183"/>
      <c r="N336" s="183"/>
      <c r="O336" s="183"/>
      <c r="P336" s="231"/>
    </row>
    <row r="337" spans="1:16" s="232" customFormat="1" ht="18" customHeight="1">
      <c r="A337" s="330">
        <v>301</v>
      </c>
      <c r="B337" s="342" t="s">
        <v>1807</v>
      </c>
      <c r="C337" s="390" t="s">
        <v>1992</v>
      </c>
      <c r="D337" s="387" t="s">
        <v>1800</v>
      </c>
      <c r="E337" s="359">
        <v>1</v>
      </c>
      <c r="F337" s="338"/>
      <c r="G337" s="336"/>
      <c r="H337" s="338"/>
      <c r="I337" s="336"/>
      <c r="J337" s="336"/>
      <c r="K337" s="230"/>
      <c r="L337" s="183"/>
      <c r="M337" s="183"/>
      <c r="N337" s="183"/>
      <c r="O337" s="183"/>
      <c r="P337" s="231"/>
    </row>
    <row r="338" spans="1:16" s="232" customFormat="1" ht="18" customHeight="1">
      <c r="A338" s="330"/>
      <c r="B338" s="459"/>
      <c r="C338" s="393" t="s">
        <v>647</v>
      </c>
      <c r="D338" s="592"/>
      <c r="E338" s="582"/>
      <c r="F338" s="466"/>
      <c r="G338" s="464"/>
      <c r="H338" s="466"/>
      <c r="I338" s="464"/>
      <c r="J338" s="465"/>
      <c r="K338" s="238"/>
      <c r="L338" s="190"/>
      <c r="M338" s="190"/>
      <c r="N338" s="190"/>
      <c r="O338" s="190"/>
      <c r="P338" s="239"/>
    </row>
    <row r="339" spans="1:16" s="232" customFormat="1" ht="33" customHeight="1">
      <c r="A339" s="330">
        <v>302</v>
      </c>
      <c r="B339" s="342" t="s">
        <v>648</v>
      </c>
      <c r="C339" s="390" t="s">
        <v>649</v>
      </c>
      <c r="D339" s="387" t="s">
        <v>1800</v>
      </c>
      <c r="E339" s="359">
        <v>1</v>
      </c>
      <c r="F339" s="338"/>
      <c r="G339" s="336"/>
      <c r="H339" s="338"/>
      <c r="I339" s="336"/>
      <c r="J339" s="336"/>
      <c r="K339" s="230"/>
      <c r="L339" s="183"/>
      <c r="M339" s="183"/>
      <c r="N339" s="183"/>
      <c r="O339" s="183"/>
      <c r="P339" s="231"/>
    </row>
    <row r="340" spans="1:16" s="232" customFormat="1" ht="33" customHeight="1">
      <c r="A340" s="330"/>
      <c r="B340" s="342"/>
      <c r="C340" s="390" t="s">
        <v>650</v>
      </c>
      <c r="D340" s="387"/>
      <c r="E340" s="359"/>
      <c r="F340" s="338"/>
      <c r="G340" s="336"/>
      <c r="H340" s="337"/>
      <c r="I340" s="338"/>
      <c r="J340" s="336"/>
      <c r="K340" s="230"/>
      <c r="L340" s="183"/>
      <c r="M340" s="183"/>
      <c r="N340" s="183"/>
      <c r="O340" s="183"/>
      <c r="P340" s="231"/>
    </row>
    <row r="341" spans="1:16" s="232" customFormat="1" ht="33" customHeight="1">
      <c r="A341" s="330">
        <v>303</v>
      </c>
      <c r="B341" s="342" t="s">
        <v>651</v>
      </c>
      <c r="C341" s="390" t="s">
        <v>652</v>
      </c>
      <c r="D341" s="387" t="s">
        <v>1800</v>
      </c>
      <c r="E341" s="359">
        <v>4</v>
      </c>
      <c r="F341" s="338"/>
      <c r="G341" s="336"/>
      <c r="H341" s="337"/>
      <c r="I341" s="338"/>
      <c r="J341" s="336"/>
      <c r="K341" s="230"/>
      <c r="L341" s="183"/>
      <c r="M341" s="183"/>
      <c r="N341" s="183"/>
      <c r="O341" s="183"/>
      <c r="P341" s="231"/>
    </row>
    <row r="342" spans="1:16" s="232" customFormat="1" ht="33" customHeight="1">
      <c r="A342" s="330"/>
      <c r="B342" s="342"/>
      <c r="C342" s="390" t="s">
        <v>653</v>
      </c>
      <c r="D342" s="387"/>
      <c r="E342" s="359"/>
      <c r="F342" s="338"/>
      <c r="G342" s="336"/>
      <c r="H342" s="337"/>
      <c r="I342" s="338"/>
      <c r="J342" s="336"/>
      <c r="K342" s="230"/>
      <c r="L342" s="183"/>
      <c r="M342" s="183"/>
      <c r="N342" s="183"/>
      <c r="O342" s="183"/>
      <c r="P342" s="231"/>
    </row>
    <row r="343" spans="1:16" s="232" customFormat="1" ht="18" customHeight="1">
      <c r="A343" s="330">
        <v>304</v>
      </c>
      <c r="B343" s="342" t="s">
        <v>654</v>
      </c>
      <c r="C343" s="390" t="s">
        <v>655</v>
      </c>
      <c r="D343" s="387" t="s">
        <v>144</v>
      </c>
      <c r="E343" s="359">
        <v>80</v>
      </c>
      <c r="F343" s="338"/>
      <c r="G343" s="336"/>
      <c r="H343" s="337"/>
      <c r="I343" s="338"/>
      <c r="J343" s="336"/>
      <c r="K343" s="230"/>
      <c r="L343" s="183"/>
      <c r="M343" s="183"/>
      <c r="N343" s="183"/>
      <c r="O343" s="183"/>
      <c r="P343" s="231"/>
    </row>
    <row r="344" spans="1:16" s="232" customFormat="1" ht="18" customHeight="1">
      <c r="A344" s="330">
        <v>305</v>
      </c>
      <c r="B344" s="342" t="s">
        <v>656</v>
      </c>
      <c r="C344" s="390" t="s">
        <v>657</v>
      </c>
      <c r="D344" s="387" t="s">
        <v>144</v>
      </c>
      <c r="E344" s="359">
        <v>80</v>
      </c>
      <c r="F344" s="338"/>
      <c r="G344" s="336"/>
      <c r="H344" s="337"/>
      <c r="I344" s="338"/>
      <c r="J344" s="336"/>
      <c r="K344" s="230"/>
      <c r="L344" s="183"/>
      <c r="M344" s="183"/>
      <c r="N344" s="183"/>
      <c r="O344" s="183"/>
      <c r="P344" s="231"/>
    </row>
    <row r="345" spans="1:16" s="232" customFormat="1" ht="33.75" customHeight="1">
      <c r="A345" s="330">
        <v>306</v>
      </c>
      <c r="B345" s="342" t="s">
        <v>648</v>
      </c>
      <c r="C345" s="390" t="s">
        <v>658</v>
      </c>
      <c r="D345" s="387"/>
      <c r="E345" s="359"/>
      <c r="F345" s="338"/>
      <c r="G345" s="336"/>
      <c r="H345" s="337"/>
      <c r="I345" s="338"/>
      <c r="J345" s="336"/>
      <c r="K345" s="230"/>
      <c r="L345" s="183"/>
      <c r="M345" s="183"/>
      <c r="N345" s="183"/>
      <c r="O345" s="183"/>
      <c r="P345" s="231"/>
    </row>
    <row r="346" spans="1:16" s="232" customFormat="1" ht="33.75" customHeight="1">
      <c r="A346" s="330"/>
      <c r="B346" s="342"/>
      <c r="C346" s="390" t="s">
        <v>659</v>
      </c>
      <c r="D346" s="387" t="s">
        <v>1800</v>
      </c>
      <c r="E346" s="359">
        <v>1</v>
      </c>
      <c r="F346" s="338"/>
      <c r="G346" s="336"/>
      <c r="H346" s="337"/>
      <c r="I346" s="338"/>
      <c r="J346" s="336"/>
      <c r="K346" s="230"/>
      <c r="L346" s="183"/>
      <c r="M346" s="183"/>
      <c r="N346" s="183"/>
      <c r="O346" s="183"/>
      <c r="P346" s="231"/>
    </row>
    <row r="347" spans="1:16" s="232" customFormat="1" ht="33.75" customHeight="1">
      <c r="A347" s="330">
        <v>307</v>
      </c>
      <c r="B347" s="342" t="s">
        <v>651</v>
      </c>
      <c r="C347" s="390" t="s">
        <v>660</v>
      </c>
      <c r="D347" s="387"/>
      <c r="E347" s="359"/>
      <c r="F347" s="338"/>
      <c r="G347" s="336"/>
      <c r="H347" s="337"/>
      <c r="I347" s="338"/>
      <c r="J347" s="336"/>
      <c r="K347" s="230"/>
      <c r="L347" s="183"/>
      <c r="M347" s="183"/>
      <c r="N347" s="183"/>
      <c r="O347" s="183"/>
      <c r="P347" s="231"/>
    </row>
    <row r="348" spans="1:16" s="232" customFormat="1" ht="33.75" customHeight="1">
      <c r="A348" s="330"/>
      <c r="B348" s="342"/>
      <c r="C348" s="390" t="s">
        <v>653</v>
      </c>
      <c r="D348" s="387" t="s">
        <v>1800</v>
      </c>
      <c r="E348" s="359">
        <v>4</v>
      </c>
      <c r="F348" s="338"/>
      <c r="G348" s="336"/>
      <c r="H348" s="337"/>
      <c r="I348" s="338"/>
      <c r="J348" s="336"/>
      <c r="K348" s="230"/>
      <c r="L348" s="183"/>
      <c r="M348" s="183"/>
      <c r="N348" s="183"/>
      <c r="O348" s="183"/>
      <c r="P348" s="231"/>
    </row>
    <row r="349" spans="1:16" s="232" customFormat="1" ht="18" customHeight="1">
      <c r="A349" s="330">
        <v>308</v>
      </c>
      <c r="B349" s="342" t="s">
        <v>654</v>
      </c>
      <c r="C349" s="344" t="s">
        <v>655</v>
      </c>
      <c r="D349" s="334" t="s">
        <v>144</v>
      </c>
      <c r="E349" s="339">
        <v>80</v>
      </c>
      <c r="F349" s="338"/>
      <c r="G349" s="336"/>
      <c r="H349" s="337"/>
      <c r="I349" s="338"/>
      <c r="J349" s="336"/>
      <c r="K349" s="230"/>
      <c r="L349" s="183"/>
      <c r="M349" s="183"/>
      <c r="N349" s="183"/>
      <c r="O349" s="183"/>
      <c r="P349" s="231"/>
    </row>
    <row r="350" spans="1:16" s="232" customFormat="1" ht="18" customHeight="1" thickBot="1">
      <c r="A350" s="330">
        <v>309</v>
      </c>
      <c r="B350" s="342" t="s">
        <v>656</v>
      </c>
      <c r="C350" s="344" t="s">
        <v>657</v>
      </c>
      <c r="D350" s="334" t="s">
        <v>144</v>
      </c>
      <c r="E350" s="339">
        <v>80</v>
      </c>
      <c r="F350" s="338"/>
      <c r="G350" s="336"/>
      <c r="H350" s="337"/>
      <c r="I350" s="338"/>
      <c r="J350" s="336"/>
      <c r="K350" s="230"/>
      <c r="L350" s="183"/>
      <c r="M350" s="183"/>
      <c r="N350" s="183"/>
      <c r="O350" s="183"/>
      <c r="P350" s="231"/>
    </row>
    <row r="351" spans="1:24" s="210" customFormat="1" ht="18" customHeight="1" thickBot="1">
      <c r="A351" s="240"/>
      <c r="B351" s="769" t="s">
        <v>145</v>
      </c>
      <c r="C351" s="769"/>
      <c r="D351" s="242" t="s">
        <v>142</v>
      </c>
      <c r="E351" s="243"/>
      <c r="F351" s="244"/>
      <c r="G351" s="244"/>
      <c r="H351" s="244"/>
      <c r="I351" s="244"/>
      <c r="J351" s="244"/>
      <c r="K351" s="244"/>
      <c r="L351" s="244">
        <f>SUM(L18:L350)</f>
        <v>0</v>
      </c>
      <c r="M351" s="245">
        <f>SUM(M18:M350)</f>
        <v>0</v>
      </c>
      <c r="N351" s="245">
        <f>SUM(N18:N350)</f>
        <v>0</v>
      </c>
      <c r="O351" s="244">
        <f>SUM(O18:O350)</f>
        <v>0</v>
      </c>
      <c r="P351" s="256">
        <f>SUM(P18:P350)</f>
        <v>0</v>
      </c>
      <c r="Q351" s="232"/>
      <c r="R351" s="232"/>
      <c r="S351" s="232"/>
      <c r="T351" s="232"/>
      <c r="U351" s="232"/>
      <c r="V351" s="232"/>
      <c r="W351" s="232"/>
      <c r="X351" s="232"/>
    </row>
    <row r="352" spans="1:24" s="210" customFormat="1" ht="15" customHeight="1" thickBot="1">
      <c r="A352" s="246"/>
      <c r="B352" s="247"/>
      <c r="C352" s="247" t="s">
        <v>146</v>
      </c>
      <c r="D352" s="248" t="s">
        <v>147</v>
      </c>
      <c r="E352" s="249"/>
      <c r="F352" s="247"/>
      <c r="G352" s="247"/>
      <c r="H352" s="247"/>
      <c r="I352" s="247"/>
      <c r="J352" s="247"/>
      <c r="K352" s="247"/>
      <c r="L352" s="227"/>
      <c r="M352" s="234"/>
      <c r="N352" s="234">
        <f>ROUND(N351*0.05,2)</f>
        <v>0</v>
      </c>
      <c r="O352" s="183"/>
      <c r="P352" s="257">
        <f>SUM(N352:O352)</f>
        <v>0</v>
      </c>
      <c r="Q352" s="232"/>
      <c r="R352" s="232"/>
      <c r="S352" s="232"/>
      <c r="T352" s="232"/>
      <c r="U352" s="232"/>
      <c r="V352" s="232"/>
      <c r="W352" s="232"/>
      <c r="X352" s="232"/>
    </row>
    <row r="353" spans="1:24" s="210" customFormat="1" ht="17.25" customHeight="1" thickBot="1">
      <c r="A353" s="250"/>
      <c r="B353" s="251"/>
      <c r="C353" s="241" t="s">
        <v>141</v>
      </c>
      <c r="D353" s="252" t="s">
        <v>142</v>
      </c>
      <c r="E353" s="253"/>
      <c r="F353" s="251"/>
      <c r="G353" s="251"/>
      <c r="H353" s="251"/>
      <c r="I353" s="251"/>
      <c r="J353" s="251"/>
      <c r="K353" s="251"/>
      <c r="L353" s="244">
        <f>SUM(L351)</f>
        <v>0</v>
      </c>
      <c r="M353" s="245">
        <f>SUM(M351)</f>
        <v>0</v>
      </c>
      <c r="N353" s="245">
        <f>SUM(N351:N352)</f>
        <v>0</v>
      </c>
      <c r="O353" s="245">
        <f>SUM(O351)</f>
        <v>0</v>
      </c>
      <c r="P353" s="258">
        <f>P351+P352</f>
        <v>0</v>
      </c>
      <c r="Q353" s="232"/>
      <c r="R353" s="232"/>
      <c r="S353" s="232"/>
      <c r="T353" s="232"/>
      <c r="U353" s="232"/>
      <c r="V353" s="232"/>
      <c r="W353" s="232"/>
      <c r="X353" s="232"/>
    </row>
    <row r="354" spans="1:24" s="210" customFormat="1" ht="18" customHeight="1">
      <c r="A354" s="254"/>
      <c r="B354" s="254"/>
      <c r="C354" s="254"/>
      <c r="D354" s="254"/>
      <c r="E354" s="254"/>
      <c r="F354" s="254"/>
      <c r="G354" s="254"/>
      <c r="H354" s="254"/>
      <c r="I354" s="254"/>
      <c r="J354" s="254"/>
      <c r="K354" s="254"/>
      <c r="L354" s="254"/>
      <c r="M354" s="254"/>
      <c r="N354" s="254"/>
      <c r="O354" s="254"/>
      <c r="P354" s="254"/>
      <c r="Q354" s="232"/>
      <c r="R354" s="232"/>
      <c r="S354" s="232"/>
      <c r="T354" s="232"/>
      <c r="U354" s="232"/>
      <c r="V354" s="232"/>
      <c r="W354" s="232"/>
      <c r="X354" s="232"/>
    </row>
    <row r="355" spans="1:24" s="210" customFormat="1" ht="18" customHeight="1">
      <c r="A355" s="254"/>
      <c r="B355" s="254"/>
      <c r="C355" s="254"/>
      <c r="D355" s="254"/>
      <c r="E355" s="254"/>
      <c r="F355" s="254"/>
      <c r="G355" s="254"/>
      <c r="H355" s="254"/>
      <c r="I355" s="254"/>
      <c r="J355" s="254"/>
      <c r="K355" s="254"/>
      <c r="L355" s="254"/>
      <c r="M355" s="254"/>
      <c r="N355" s="254"/>
      <c r="O355" s="254"/>
      <c r="P355" s="254"/>
      <c r="Q355" s="232"/>
      <c r="R355" s="232"/>
      <c r="S355" s="232"/>
      <c r="T355" s="232"/>
      <c r="U355" s="232"/>
      <c r="V355" s="232"/>
      <c r="W355" s="232"/>
      <c r="X355" s="232"/>
    </row>
    <row r="356" spans="1:24" s="210" customFormat="1" ht="15" customHeight="1">
      <c r="A356" s="212"/>
      <c r="B356" s="696" t="s">
        <v>2191</v>
      </c>
      <c r="C356" s="254"/>
      <c r="D356" s="254"/>
      <c r="E356" s="254"/>
      <c r="F356" s="254"/>
      <c r="G356" s="254"/>
      <c r="H356" s="254"/>
      <c r="I356" s="254"/>
      <c r="J356" s="254"/>
      <c r="K356" s="254"/>
      <c r="L356" s="254"/>
      <c r="M356" s="254"/>
      <c r="N356" s="254"/>
      <c r="O356" s="254"/>
      <c r="P356" s="254"/>
      <c r="Q356" s="232"/>
      <c r="R356" s="232"/>
      <c r="S356" s="232"/>
      <c r="T356" s="232"/>
      <c r="U356" s="232"/>
      <c r="V356" s="232"/>
      <c r="W356" s="232"/>
      <c r="X356" s="232"/>
    </row>
    <row r="357" spans="1:24" s="210" customFormat="1" ht="13.5" customHeight="1">
      <c r="A357" s="212"/>
      <c r="B357" s="255"/>
      <c r="C357" s="255"/>
      <c r="D357" s="212"/>
      <c r="E357" s="212"/>
      <c r="F357" s="212"/>
      <c r="G357" s="212"/>
      <c r="H357" s="212"/>
      <c r="I357" s="212"/>
      <c r="J357" s="212"/>
      <c r="K357" s="212"/>
      <c r="L357" s="212"/>
      <c r="M357" s="212"/>
      <c r="N357" s="212"/>
      <c r="O357" s="212"/>
      <c r="P357" s="212"/>
      <c r="Q357" s="232"/>
      <c r="R357" s="232"/>
      <c r="S357" s="232"/>
      <c r="T357" s="232"/>
      <c r="U357" s="232"/>
      <c r="V357" s="232"/>
      <c r="W357" s="232"/>
      <c r="X357" s="232"/>
    </row>
    <row r="358" spans="1:24" s="210" customFormat="1" ht="15" customHeight="1">
      <c r="A358" s="212"/>
      <c r="B358" s="255" t="s">
        <v>1517</v>
      </c>
      <c r="C358" s="255"/>
      <c r="D358" s="212"/>
      <c r="E358" s="212"/>
      <c r="F358" s="212"/>
      <c r="G358" s="212"/>
      <c r="H358" s="212"/>
      <c r="I358" s="212"/>
      <c r="J358" s="212"/>
      <c r="K358" s="212"/>
      <c r="L358" s="212"/>
      <c r="M358" s="212"/>
      <c r="N358" s="212"/>
      <c r="O358" s="212"/>
      <c r="P358" s="212"/>
      <c r="Q358" s="232"/>
      <c r="R358" s="232"/>
      <c r="S358" s="232"/>
      <c r="T358" s="232"/>
      <c r="U358" s="232"/>
      <c r="V358" s="232"/>
      <c r="W358" s="232"/>
      <c r="X358" s="232"/>
    </row>
    <row r="359" spans="1:24" s="210" customFormat="1" ht="18" customHeight="1">
      <c r="A359" s="254"/>
      <c r="B359" s="254"/>
      <c r="C359" s="254"/>
      <c r="D359" s="254"/>
      <c r="E359" s="254"/>
      <c r="F359" s="254"/>
      <c r="G359" s="254"/>
      <c r="H359" s="254"/>
      <c r="I359" s="254"/>
      <c r="J359" s="254"/>
      <c r="K359" s="254"/>
      <c r="L359" s="254"/>
      <c r="M359" s="254"/>
      <c r="N359" s="254"/>
      <c r="O359" s="254"/>
      <c r="P359" s="254"/>
      <c r="Q359" s="232"/>
      <c r="R359" s="232"/>
      <c r="S359" s="232"/>
      <c r="T359" s="232"/>
      <c r="U359" s="232"/>
      <c r="V359" s="232"/>
      <c r="W359" s="232"/>
      <c r="X359" s="232"/>
    </row>
    <row r="360" spans="1:24" s="210" customFormat="1" ht="18" customHeight="1">
      <c r="A360" s="212"/>
      <c r="B360" s="254"/>
      <c r="C360" s="254"/>
      <c r="D360" s="254"/>
      <c r="E360" s="254"/>
      <c r="F360" s="254"/>
      <c r="G360" s="254"/>
      <c r="H360" s="254"/>
      <c r="I360" s="254"/>
      <c r="J360" s="254"/>
      <c r="K360" s="254"/>
      <c r="L360" s="254"/>
      <c r="M360" s="254"/>
      <c r="N360" s="254"/>
      <c r="O360" s="254"/>
      <c r="P360" s="254"/>
      <c r="Q360" s="232"/>
      <c r="R360" s="232"/>
      <c r="S360" s="232"/>
      <c r="T360" s="232"/>
      <c r="U360" s="232"/>
      <c r="V360" s="232"/>
      <c r="W360" s="232"/>
      <c r="X360" s="232"/>
    </row>
    <row r="361" spans="1:24" s="210" customFormat="1" ht="18" customHeight="1">
      <c r="A361" s="212"/>
      <c r="B361" s="255"/>
      <c r="C361" s="255"/>
      <c r="D361" s="212"/>
      <c r="E361" s="212"/>
      <c r="F361" s="212"/>
      <c r="G361" s="212"/>
      <c r="H361" s="212"/>
      <c r="I361" s="212"/>
      <c r="J361" s="212"/>
      <c r="K361" s="212"/>
      <c r="L361" s="212"/>
      <c r="M361" s="212"/>
      <c r="N361" s="212"/>
      <c r="O361" s="212"/>
      <c r="P361" s="212"/>
      <c r="Q361" s="232"/>
      <c r="R361" s="232"/>
      <c r="S361" s="232"/>
      <c r="T361" s="232"/>
      <c r="U361" s="232"/>
      <c r="V361" s="232"/>
      <c r="W361" s="232"/>
      <c r="X361" s="232"/>
    </row>
    <row r="362" spans="1:24" s="210" customFormat="1" ht="18" customHeight="1">
      <c r="A362" s="212"/>
      <c r="B362" s="212"/>
      <c r="C362" s="212"/>
      <c r="D362" s="212"/>
      <c r="E362" s="212"/>
      <c r="F362" s="212"/>
      <c r="G362" s="212"/>
      <c r="H362" s="212"/>
      <c r="I362" s="212"/>
      <c r="J362" s="212"/>
      <c r="K362" s="212"/>
      <c r="L362" s="212"/>
      <c r="M362" s="212"/>
      <c r="N362" s="212"/>
      <c r="O362" s="212"/>
      <c r="P362" s="212"/>
      <c r="Q362" s="232"/>
      <c r="R362" s="232"/>
      <c r="S362" s="232"/>
      <c r="T362" s="232"/>
      <c r="U362" s="232"/>
      <c r="V362" s="232"/>
      <c r="W362" s="232"/>
      <c r="X362" s="232"/>
    </row>
    <row r="363" spans="1:24" s="210" customFormat="1" ht="18" customHeight="1">
      <c r="A363" s="212"/>
      <c r="B363" s="212"/>
      <c r="C363" s="212"/>
      <c r="D363" s="212"/>
      <c r="E363" s="212"/>
      <c r="F363" s="212"/>
      <c r="G363" s="212"/>
      <c r="H363" s="212"/>
      <c r="I363" s="212"/>
      <c r="J363" s="212"/>
      <c r="K363" s="212"/>
      <c r="L363" s="212"/>
      <c r="M363" s="212"/>
      <c r="N363" s="212"/>
      <c r="O363" s="212"/>
      <c r="P363" s="212"/>
      <c r="Q363" s="232"/>
      <c r="R363" s="232"/>
      <c r="S363" s="232"/>
      <c r="T363" s="232"/>
      <c r="U363" s="232"/>
      <c r="V363" s="232"/>
      <c r="W363" s="232"/>
      <c r="X363" s="232"/>
    </row>
    <row r="364" spans="1:24" s="210" customFormat="1" ht="18" customHeight="1">
      <c r="A364" s="212"/>
      <c r="B364" s="212"/>
      <c r="C364" s="212"/>
      <c r="D364" s="212"/>
      <c r="E364" s="212"/>
      <c r="F364" s="212"/>
      <c r="G364" s="212"/>
      <c r="H364" s="212"/>
      <c r="I364" s="212"/>
      <c r="J364" s="212"/>
      <c r="K364" s="212"/>
      <c r="L364" s="212"/>
      <c r="M364" s="212"/>
      <c r="N364" s="212"/>
      <c r="O364" s="212"/>
      <c r="P364" s="212"/>
      <c r="Q364" s="232"/>
      <c r="R364" s="232"/>
      <c r="S364" s="232"/>
      <c r="T364" s="232"/>
      <c r="U364" s="232"/>
      <c r="V364" s="232"/>
      <c r="W364" s="232"/>
      <c r="X364" s="232"/>
    </row>
    <row r="365" spans="17:24" s="210" customFormat="1" ht="18" customHeight="1">
      <c r="Q365" s="232"/>
      <c r="R365" s="232"/>
      <c r="S365" s="232"/>
      <c r="T365" s="232"/>
      <c r="U365" s="232"/>
      <c r="V365" s="232"/>
      <c r="W365" s="232"/>
      <c r="X365" s="232"/>
    </row>
    <row r="366" spans="17:24" s="210" customFormat="1" ht="14.25">
      <c r="Q366" s="232"/>
      <c r="R366" s="232"/>
      <c r="S366" s="232"/>
      <c r="T366" s="232"/>
      <c r="U366" s="232"/>
      <c r="V366" s="232"/>
      <c r="W366" s="232"/>
      <c r="X366" s="232"/>
    </row>
    <row r="367" spans="17:24" s="210" customFormat="1" ht="14.25">
      <c r="Q367" s="232"/>
      <c r="R367" s="232"/>
      <c r="S367" s="232"/>
      <c r="T367" s="232"/>
      <c r="U367" s="232"/>
      <c r="V367" s="232"/>
      <c r="W367" s="232"/>
      <c r="X367" s="232"/>
    </row>
    <row r="368" spans="17:24" s="210" customFormat="1" ht="14.25">
      <c r="Q368" s="232"/>
      <c r="R368" s="232"/>
      <c r="S368" s="232"/>
      <c r="T368" s="232"/>
      <c r="U368" s="232"/>
      <c r="V368" s="232"/>
      <c r="W368" s="232"/>
      <c r="X368" s="232"/>
    </row>
    <row r="369" spans="17:24" s="210" customFormat="1" ht="14.25">
      <c r="Q369" s="232"/>
      <c r="R369" s="232"/>
      <c r="S369" s="232"/>
      <c r="T369" s="232"/>
      <c r="U369" s="232"/>
      <c r="V369" s="232"/>
      <c r="W369" s="232"/>
      <c r="X369" s="232"/>
    </row>
    <row r="370" spans="17:24" s="210" customFormat="1" ht="14.25">
      <c r="Q370" s="232"/>
      <c r="R370" s="232"/>
      <c r="S370" s="232"/>
      <c r="T370" s="232"/>
      <c r="U370" s="232"/>
      <c r="V370" s="232"/>
      <c r="W370" s="232"/>
      <c r="X370" s="232"/>
    </row>
    <row r="371" spans="17:24" s="210" customFormat="1" ht="14.25">
      <c r="Q371" s="232"/>
      <c r="R371" s="232"/>
      <c r="S371" s="232"/>
      <c r="T371" s="232"/>
      <c r="U371" s="232"/>
      <c r="V371" s="232"/>
      <c r="W371" s="232"/>
      <c r="X371" s="232"/>
    </row>
    <row r="372" spans="17:24" s="210" customFormat="1" ht="14.25">
      <c r="Q372" s="232"/>
      <c r="R372" s="232"/>
      <c r="S372" s="232"/>
      <c r="T372" s="232"/>
      <c r="U372" s="232"/>
      <c r="V372" s="232"/>
      <c r="W372" s="232"/>
      <c r="X372" s="232"/>
    </row>
    <row r="373" spans="17:24" s="210" customFormat="1" ht="14.25">
      <c r="Q373" s="232"/>
      <c r="R373" s="232"/>
      <c r="S373" s="232"/>
      <c r="T373" s="232"/>
      <c r="U373" s="232"/>
      <c r="V373" s="232"/>
      <c r="W373" s="232"/>
      <c r="X373" s="232"/>
    </row>
    <row r="374" spans="17:24" s="210" customFormat="1" ht="14.25">
      <c r="Q374" s="232"/>
      <c r="R374" s="232"/>
      <c r="S374" s="232"/>
      <c r="T374" s="232"/>
      <c r="U374" s="232"/>
      <c r="V374" s="232"/>
      <c r="W374" s="232"/>
      <c r="X374" s="232"/>
    </row>
    <row r="375" spans="17:24" s="210" customFormat="1" ht="14.25">
      <c r="Q375" s="232"/>
      <c r="R375" s="232"/>
      <c r="S375" s="232"/>
      <c r="T375" s="232"/>
      <c r="U375" s="232"/>
      <c r="V375" s="232"/>
      <c r="W375" s="232"/>
      <c r="X375" s="232"/>
    </row>
    <row r="376" spans="17:24" s="210" customFormat="1" ht="14.25">
      <c r="Q376" s="232"/>
      <c r="R376" s="232"/>
      <c r="S376" s="232"/>
      <c r="T376" s="232"/>
      <c r="U376" s="232"/>
      <c r="V376" s="232"/>
      <c r="W376" s="232"/>
      <c r="X376" s="232"/>
    </row>
    <row r="377" spans="17:24" s="210" customFormat="1" ht="14.25">
      <c r="Q377" s="232"/>
      <c r="R377" s="232"/>
      <c r="S377" s="232"/>
      <c r="T377" s="232"/>
      <c r="U377" s="232"/>
      <c r="V377" s="232"/>
      <c r="W377" s="232"/>
      <c r="X377" s="232"/>
    </row>
    <row r="378" spans="17:24" s="210" customFormat="1" ht="14.25">
      <c r="Q378" s="232"/>
      <c r="R378" s="232"/>
      <c r="S378" s="232"/>
      <c r="T378" s="232"/>
      <c r="U378" s="232"/>
      <c r="V378" s="232"/>
      <c r="W378" s="232"/>
      <c r="X378" s="232"/>
    </row>
    <row r="379" spans="17:24" s="210" customFormat="1" ht="14.25">
      <c r="Q379" s="232"/>
      <c r="R379" s="232"/>
      <c r="S379" s="232"/>
      <c r="T379" s="232"/>
      <c r="U379" s="232"/>
      <c r="V379" s="232"/>
      <c r="W379" s="232"/>
      <c r="X379" s="232"/>
    </row>
    <row r="380" spans="17:24" s="210" customFormat="1" ht="14.25">
      <c r="Q380" s="232"/>
      <c r="R380" s="232"/>
      <c r="S380" s="232"/>
      <c r="T380" s="232"/>
      <c r="U380" s="232"/>
      <c r="V380" s="232"/>
      <c r="W380" s="232"/>
      <c r="X380" s="232"/>
    </row>
    <row r="381" spans="17:24" s="210" customFormat="1" ht="14.25">
      <c r="Q381" s="232"/>
      <c r="R381" s="232"/>
      <c r="S381" s="232"/>
      <c r="T381" s="232"/>
      <c r="U381" s="232"/>
      <c r="V381" s="232"/>
      <c r="W381" s="232"/>
      <c r="X381" s="232"/>
    </row>
    <row r="382" spans="17:24" s="210" customFormat="1" ht="14.25">
      <c r="Q382" s="232"/>
      <c r="R382" s="232"/>
      <c r="S382" s="232"/>
      <c r="T382" s="232"/>
      <c r="U382" s="232"/>
      <c r="V382" s="232"/>
      <c r="W382" s="232"/>
      <c r="X382" s="232"/>
    </row>
    <row r="383" spans="17:24" s="210" customFormat="1" ht="14.25">
      <c r="Q383" s="232"/>
      <c r="R383" s="232"/>
      <c r="S383" s="232"/>
      <c r="T383" s="232"/>
      <c r="U383" s="232"/>
      <c r="V383" s="232"/>
      <c r="W383" s="232"/>
      <c r="X383" s="232"/>
    </row>
    <row r="384" spans="17:24" s="210" customFormat="1" ht="14.25">
      <c r="Q384" s="232"/>
      <c r="R384" s="232"/>
      <c r="S384" s="232"/>
      <c r="T384" s="232"/>
      <c r="U384" s="232"/>
      <c r="V384" s="232"/>
      <c r="W384" s="232"/>
      <c r="X384" s="232"/>
    </row>
    <row r="385" spans="17:24" s="210" customFormat="1" ht="14.25">
      <c r="Q385" s="232"/>
      <c r="R385" s="232"/>
      <c r="S385" s="232"/>
      <c r="T385" s="232"/>
      <c r="U385" s="232"/>
      <c r="V385" s="232"/>
      <c r="W385" s="232"/>
      <c r="X385" s="232"/>
    </row>
    <row r="386" spans="17:24" s="210" customFormat="1" ht="14.25">
      <c r="Q386" s="232"/>
      <c r="R386" s="232"/>
      <c r="S386" s="232"/>
      <c r="T386" s="232"/>
      <c r="U386" s="232"/>
      <c r="V386" s="232"/>
      <c r="W386" s="232"/>
      <c r="X386" s="232"/>
    </row>
    <row r="387" spans="17:24" s="210" customFormat="1" ht="14.25">
      <c r="Q387" s="232"/>
      <c r="R387" s="232"/>
      <c r="S387" s="232"/>
      <c r="T387" s="232"/>
      <c r="U387" s="232"/>
      <c r="V387" s="232"/>
      <c r="W387" s="232"/>
      <c r="X387" s="232"/>
    </row>
    <row r="388" spans="17:24" s="210" customFormat="1" ht="14.25">
      <c r="Q388" s="232"/>
      <c r="R388" s="232"/>
      <c r="S388" s="232"/>
      <c r="T388" s="232"/>
      <c r="U388" s="232"/>
      <c r="V388" s="232"/>
      <c r="W388" s="232"/>
      <c r="X388" s="232"/>
    </row>
    <row r="389" spans="17:24" s="210" customFormat="1" ht="14.25">
      <c r="Q389" s="232"/>
      <c r="R389" s="232"/>
      <c r="S389" s="232"/>
      <c r="T389" s="232"/>
      <c r="U389" s="232"/>
      <c r="V389" s="232"/>
      <c r="W389" s="232"/>
      <c r="X389" s="232"/>
    </row>
    <row r="390" spans="17:24" s="210" customFormat="1" ht="14.25">
      <c r="Q390" s="232"/>
      <c r="R390" s="232"/>
      <c r="S390" s="232"/>
      <c r="T390" s="232"/>
      <c r="U390" s="232"/>
      <c r="V390" s="232"/>
      <c r="W390" s="232"/>
      <c r="X390" s="232"/>
    </row>
    <row r="391" spans="17:24" s="210" customFormat="1" ht="14.25">
      <c r="Q391" s="232"/>
      <c r="R391" s="232"/>
      <c r="S391" s="232"/>
      <c r="T391" s="232"/>
      <c r="U391" s="232"/>
      <c r="V391" s="232"/>
      <c r="W391" s="232"/>
      <c r="X391" s="232"/>
    </row>
    <row r="392" spans="17:24" ht="12.75">
      <c r="Q392" s="221"/>
      <c r="R392" s="221"/>
      <c r="S392" s="221"/>
      <c r="T392" s="221"/>
      <c r="U392" s="221"/>
      <c r="V392" s="221"/>
      <c r="W392" s="221"/>
      <c r="X392" s="221"/>
    </row>
    <row r="393" spans="17:24" ht="12.75">
      <c r="Q393" s="221"/>
      <c r="R393" s="221"/>
      <c r="S393" s="221"/>
      <c r="T393" s="221"/>
      <c r="U393" s="221"/>
      <c r="V393" s="221"/>
      <c r="W393" s="221"/>
      <c r="X393" s="221"/>
    </row>
    <row r="394" spans="17:24" ht="12.75">
      <c r="Q394" s="221"/>
      <c r="R394" s="221"/>
      <c r="S394" s="221"/>
      <c r="T394" s="221"/>
      <c r="U394" s="221"/>
      <c r="V394" s="221"/>
      <c r="W394" s="221"/>
      <c r="X394" s="221"/>
    </row>
    <row r="395" spans="17:24" ht="12.75">
      <c r="Q395" s="221"/>
      <c r="R395" s="221"/>
      <c r="S395" s="221"/>
      <c r="T395" s="221"/>
      <c r="U395" s="221"/>
      <c r="V395" s="221"/>
      <c r="W395" s="221"/>
      <c r="X395" s="221"/>
    </row>
    <row r="396" spans="17:24" ht="12.75">
      <c r="Q396" s="221"/>
      <c r="R396" s="221"/>
      <c r="S396" s="221"/>
      <c r="T396" s="221"/>
      <c r="U396" s="221"/>
      <c r="V396" s="221"/>
      <c r="W396" s="221"/>
      <c r="X396" s="221"/>
    </row>
    <row r="397" spans="17:24" ht="12.75">
      <c r="Q397" s="221"/>
      <c r="R397" s="221"/>
      <c r="S397" s="221"/>
      <c r="T397" s="221"/>
      <c r="U397" s="221"/>
      <c r="V397" s="221"/>
      <c r="W397" s="221"/>
      <c r="X397" s="221"/>
    </row>
    <row r="398" spans="17:24" ht="12.75">
      <c r="Q398" s="221"/>
      <c r="R398" s="221"/>
      <c r="S398" s="221"/>
      <c r="T398" s="221"/>
      <c r="U398" s="221"/>
      <c r="V398" s="221"/>
      <c r="W398" s="221"/>
      <c r="X398" s="221"/>
    </row>
    <row r="399" spans="17:24" ht="12.75">
      <c r="Q399" s="221"/>
      <c r="R399" s="221"/>
      <c r="S399" s="221"/>
      <c r="T399" s="221"/>
      <c r="U399" s="221"/>
      <c r="V399" s="221"/>
      <c r="W399" s="221"/>
      <c r="X399" s="221"/>
    </row>
    <row r="400" spans="17:24" ht="12.75">
      <c r="Q400" s="221"/>
      <c r="R400" s="221"/>
      <c r="S400" s="221"/>
      <c r="T400" s="221"/>
      <c r="U400" s="221"/>
      <c r="V400" s="221"/>
      <c r="W400" s="221"/>
      <c r="X400" s="221"/>
    </row>
    <row r="401" spans="17:24" ht="12.75">
      <c r="Q401" s="221"/>
      <c r="R401" s="221"/>
      <c r="S401" s="221"/>
      <c r="T401" s="221"/>
      <c r="U401" s="221"/>
      <c r="V401" s="221"/>
      <c r="W401" s="221"/>
      <c r="X401" s="221"/>
    </row>
    <row r="402" spans="17:24" ht="12.75">
      <c r="Q402" s="221"/>
      <c r="R402" s="221"/>
      <c r="S402" s="221"/>
      <c r="T402" s="221"/>
      <c r="U402" s="221"/>
      <c r="V402" s="221"/>
      <c r="W402" s="221"/>
      <c r="X402" s="221"/>
    </row>
    <row r="403" spans="17:24" ht="12.75">
      <c r="Q403" s="221"/>
      <c r="R403" s="221"/>
      <c r="S403" s="221"/>
      <c r="T403" s="221"/>
      <c r="U403" s="221"/>
      <c r="V403" s="221"/>
      <c r="W403" s="221"/>
      <c r="X403" s="221"/>
    </row>
    <row r="404" spans="17:24" ht="12.75">
      <c r="Q404" s="221"/>
      <c r="R404" s="221"/>
      <c r="S404" s="221"/>
      <c r="T404" s="221"/>
      <c r="U404" s="221"/>
      <c r="V404" s="221"/>
      <c r="W404" s="221"/>
      <c r="X404" s="221"/>
    </row>
    <row r="405" spans="17:24" ht="12.75">
      <c r="Q405" s="221"/>
      <c r="R405" s="221"/>
      <c r="S405" s="221"/>
      <c r="T405" s="221"/>
      <c r="U405" s="221"/>
      <c r="V405" s="221"/>
      <c r="W405" s="221"/>
      <c r="X405" s="221"/>
    </row>
    <row r="406" spans="17:24" ht="12.75">
      <c r="Q406" s="221"/>
      <c r="R406" s="221"/>
      <c r="S406" s="221"/>
      <c r="T406" s="221"/>
      <c r="U406" s="221"/>
      <c r="V406" s="221"/>
      <c r="W406" s="221"/>
      <c r="X406" s="221"/>
    </row>
    <row r="407" spans="17:24" ht="12.75">
      <c r="Q407" s="221"/>
      <c r="R407" s="221"/>
      <c r="S407" s="221"/>
      <c r="T407" s="221"/>
      <c r="U407" s="221"/>
      <c r="V407" s="221"/>
      <c r="W407" s="221"/>
      <c r="X407" s="221"/>
    </row>
    <row r="408" spans="17:24" ht="12.75">
      <c r="Q408" s="221"/>
      <c r="R408" s="221"/>
      <c r="S408" s="221"/>
      <c r="T408" s="221"/>
      <c r="U408" s="221"/>
      <c r="V408" s="221"/>
      <c r="W408" s="221"/>
      <c r="X408" s="221"/>
    </row>
    <row r="409" spans="17:24" ht="12.75">
      <c r="Q409" s="221"/>
      <c r="R409" s="221"/>
      <c r="S409" s="221"/>
      <c r="T409" s="221"/>
      <c r="U409" s="221"/>
      <c r="V409" s="221"/>
      <c r="W409" s="221"/>
      <c r="X409" s="221"/>
    </row>
    <row r="410" spans="17:24" ht="12.75">
      <c r="Q410" s="221"/>
      <c r="R410" s="221"/>
      <c r="S410" s="221"/>
      <c r="T410" s="221"/>
      <c r="U410" s="221"/>
      <c r="V410" s="221"/>
      <c r="W410" s="221"/>
      <c r="X410" s="221"/>
    </row>
    <row r="411" spans="17:24" ht="12.75">
      <c r="Q411" s="221"/>
      <c r="R411" s="221"/>
      <c r="S411" s="221"/>
      <c r="T411" s="221"/>
      <c r="U411" s="221"/>
      <c r="V411" s="221"/>
      <c r="W411" s="221"/>
      <c r="X411" s="221"/>
    </row>
    <row r="412" spans="17:24" ht="12.75">
      <c r="Q412" s="221"/>
      <c r="R412" s="221"/>
      <c r="S412" s="221"/>
      <c r="T412" s="221"/>
      <c r="U412" s="221"/>
      <c r="V412" s="221"/>
      <c r="W412" s="221"/>
      <c r="X412" s="221"/>
    </row>
    <row r="413" spans="17:24" ht="12.75">
      <c r="Q413" s="221"/>
      <c r="R413" s="221"/>
      <c r="S413" s="221"/>
      <c r="T413" s="221"/>
      <c r="U413" s="221"/>
      <c r="V413" s="221"/>
      <c r="W413" s="221"/>
      <c r="X413" s="221"/>
    </row>
    <row r="414" spans="17:24" ht="12.75">
      <c r="Q414" s="221"/>
      <c r="R414" s="221"/>
      <c r="S414" s="221"/>
      <c r="T414" s="221"/>
      <c r="U414" s="221"/>
      <c r="V414" s="221"/>
      <c r="W414" s="221"/>
      <c r="X414" s="221"/>
    </row>
    <row r="415" spans="17:24" ht="12.75">
      <c r="Q415" s="221"/>
      <c r="R415" s="221"/>
      <c r="S415" s="221"/>
      <c r="T415" s="221"/>
      <c r="U415" s="221"/>
      <c r="V415" s="221"/>
      <c r="W415" s="221"/>
      <c r="X415" s="221"/>
    </row>
    <row r="416" spans="17:24" ht="12.75">
      <c r="Q416" s="221"/>
      <c r="R416" s="221"/>
      <c r="S416" s="221"/>
      <c r="T416" s="221"/>
      <c r="U416" s="221"/>
      <c r="V416" s="221"/>
      <c r="W416" s="221"/>
      <c r="X416" s="221"/>
    </row>
    <row r="417" spans="17:24" ht="12.75">
      <c r="Q417" s="221"/>
      <c r="R417" s="221"/>
      <c r="S417" s="221"/>
      <c r="T417" s="221"/>
      <c r="U417" s="221"/>
      <c r="V417" s="221"/>
      <c r="W417" s="221"/>
      <c r="X417" s="221"/>
    </row>
    <row r="418" spans="17:24" ht="12.75">
      <c r="Q418" s="221"/>
      <c r="R418" s="221"/>
      <c r="S418" s="221"/>
      <c r="T418" s="221"/>
      <c r="U418" s="221"/>
      <c r="V418" s="221"/>
      <c r="W418" s="221"/>
      <c r="X418" s="221"/>
    </row>
    <row r="419" spans="17:24" ht="12.75">
      <c r="Q419" s="221"/>
      <c r="R419" s="221"/>
      <c r="S419" s="221"/>
      <c r="T419" s="221"/>
      <c r="U419" s="221"/>
      <c r="V419" s="221"/>
      <c r="W419" s="221"/>
      <c r="X419" s="221"/>
    </row>
    <row r="420" spans="17:24" ht="12.75">
      <c r="Q420" s="221"/>
      <c r="R420" s="221"/>
      <c r="S420" s="221"/>
      <c r="T420" s="221"/>
      <c r="U420" s="221"/>
      <c r="V420" s="221"/>
      <c r="W420" s="221"/>
      <c r="X420" s="221"/>
    </row>
    <row r="421" spans="17:24" ht="12.75">
      <c r="Q421" s="221"/>
      <c r="R421" s="221"/>
      <c r="S421" s="221"/>
      <c r="T421" s="221"/>
      <c r="U421" s="221"/>
      <c r="V421" s="221"/>
      <c r="W421" s="221"/>
      <c r="X421" s="221"/>
    </row>
    <row r="422" spans="17:24" ht="12.75">
      <c r="Q422" s="221"/>
      <c r="R422" s="221"/>
      <c r="S422" s="221"/>
      <c r="T422" s="221"/>
      <c r="U422" s="221"/>
      <c r="V422" s="221"/>
      <c r="W422" s="221"/>
      <c r="X422" s="221"/>
    </row>
    <row r="423" spans="17:24" ht="12.75">
      <c r="Q423" s="221"/>
      <c r="R423" s="221"/>
      <c r="S423" s="221"/>
      <c r="T423" s="221"/>
      <c r="U423" s="221"/>
      <c r="V423" s="221"/>
      <c r="W423" s="221"/>
      <c r="X423" s="221"/>
    </row>
    <row r="424" spans="17:24" ht="12.75">
      <c r="Q424" s="221"/>
      <c r="R424" s="221"/>
      <c r="S424" s="221"/>
      <c r="T424" s="221"/>
      <c r="U424" s="221"/>
      <c r="V424" s="221"/>
      <c r="W424" s="221"/>
      <c r="X424" s="221"/>
    </row>
    <row r="425" spans="17:24" ht="12.75">
      <c r="Q425" s="221"/>
      <c r="R425" s="221"/>
      <c r="S425" s="221"/>
      <c r="T425" s="221"/>
      <c r="U425" s="221"/>
      <c r="V425" s="221"/>
      <c r="W425" s="221"/>
      <c r="X425" s="221"/>
    </row>
    <row r="426" spans="17:24" ht="12.75">
      <c r="Q426" s="221"/>
      <c r="R426" s="221"/>
      <c r="S426" s="221"/>
      <c r="T426" s="221"/>
      <c r="U426" s="221"/>
      <c r="V426" s="221"/>
      <c r="W426" s="221"/>
      <c r="X426" s="221"/>
    </row>
    <row r="427" spans="17:24" ht="12.75">
      <c r="Q427" s="221"/>
      <c r="R427" s="221"/>
      <c r="S427" s="221"/>
      <c r="T427" s="221"/>
      <c r="U427" s="221"/>
      <c r="V427" s="221"/>
      <c r="W427" s="221"/>
      <c r="X427" s="221"/>
    </row>
    <row r="428" spans="17:24" ht="12.75">
      <c r="Q428" s="221"/>
      <c r="R428" s="221"/>
      <c r="S428" s="221"/>
      <c r="T428" s="221"/>
      <c r="U428" s="221"/>
      <c r="V428" s="221"/>
      <c r="W428" s="221"/>
      <c r="X428" s="221"/>
    </row>
    <row r="429" spans="17:24" ht="12.75">
      <c r="Q429" s="221"/>
      <c r="R429" s="221"/>
      <c r="S429" s="221"/>
      <c r="T429" s="221"/>
      <c r="U429" s="221"/>
      <c r="V429" s="221"/>
      <c r="W429" s="221"/>
      <c r="X429" s="221"/>
    </row>
    <row r="430" spans="17:24" ht="12.75">
      <c r="Q430" s="221"/>
      <c r="R430" s="221"/>
      <c r="S430" s="221"/>
      <c r="T430" s="221"/>
      <c r="U430" s="221"/>
      <c r="V430" s="221"/>
      <c r="W430" s="221"/>
      <c r="X430" s="221"/>
    </row>
    <row r="431" spans="17:24" ht="12.75">
      <c r="Q431" s="221"/>
      <c r="R431" s="221"/>
      <c r="S431" s="221"/>
      <c r="T431" s="221"/>
      <c r="U431" s="221"/>
      <c r="V431" s="221"/>
      <c r="W431" s="221"/>
      <c r="X431" s="221"/>
    </row>
    <row r="432" spans="17:24" ht="12.75">
      <c r="Q432" s="221"/>
      <c r="R432" s="221"/>
      <c r="S432" s="221"/>
      <c r="T432" s="221"/>
      <c r="U432" s="221"/>
      <c r="V432" s="221"/>
      <c r="W432" s="221"/>
      <c r="X432" s="221"/>
    </row>
    <row r="433" spans="17:24" ht="12.75">
      <c r="Q433" s="221"/>
      <c r="R433" s="221"/>
      <c r="S433" s="221"/>
      <c r="T433" s="221"/>
      <c r="U433" s="221"/>
      <c r="V433" s="221"/>
      <c r="W433" s="221"/>
      <c r="X433" s="221"/>
    </row>
    <row r="434" spans="17:24" ht="12.75">
      <c r="Q434" s="221"/>
      <c r="R434" s="221"/>
      <c r="S434" s="221"/>
      <c r="T434" s="221"/>
      <c r="U434" s="221"/>
      <c r="V434" s="221"/>
      <c r="W434" s="221"/>
      <c r="X434" s="221"/>
    </row>
    <row r="435" spans="17:24" ht="12.75">
      <c r="Q435" s="221"/>
      <c r="R435" s="221"/>
      <c r="S435" s="221"/>
      <c r="T435" s="221"/>
      <c r="U435" s="221"/>
      <c r="V435" s="221"/>
      <c r="W435" s="221"/>
      <c r="X435" s="221"/>
    </row>
    <row r="436" spans="17:24" ht="12.75">
      <c r="Q436" s="221"/>
      <c r="R436" s="221"/>
      <c r="S436" s="221"/>
      <c r="T436" s="221"/>
      <c r="U436" s="221"/>
      <c r="V436" s="221"/>
      <c r="W436" s="221"/>
      <c r="X436" s="221"/>
    </row>
    <row r="437" spans="17:24" ht="12.75">
      <c r="Q437" s="221"/>
      <c r="R437" s="221"/>
      <c r="S437" s="221"/>
      <c r="T437" s="221"/>
      <c r="U437" s="221"/>
      <c r="V437" s="221"/>
      <c r="W437" s="221"/>
      <c r="X437" s="221"/>
    </row>
    <row r="438" spans="17:24" ht="12.75">
      <c r="Q438" s="221"/>
      <c r="R438" s="221"/>
      <c r="S438" s="221"/>
      <c r="T438" s="221"/>
      <c r="U438" s="221"/>
      <c r="V438" s="221"/>
      <c r="W438" s="221"/>
      <c r="X438" s="221"/>
    </row>
    <row r="439" spans="17:24" ht="12.75">
      <c r="Q439" s="221"/>
      <c r="R439" s="221"/>
      <c r="S439" s="221"/>
      <c r="T439" s="221"/>
      <c r="U439" s="221"/>
      <c r="V439" s="221"/>
      <c r="W439" s="221"/>
      <c r="X439" s="221"/>
    </row>
    <row r="440" spans="17:24" ht="12.75">
      <c r="Q440" s="221"/>
      <c r="R440" s="221"/>
      <c r="S440" s="221"/>
      <c r="T440" s="221"/>
      <c r="U440" s="221"/>
      <c r="V440" s="221"/>
      <c r="W440" s="221"/>
      <c r="X440" s="221"/>
    </row>
    <row r="441" spans="17:24" ht="12.75">
      <c r="Q441" s="221"/>
      <c r="R441" s="221"/>
      <c r="S441" s="221"/>
      <c r="T441" s="221"/>
      <c r="U441" s="221"/>
      <c r="V441" s="221"/>
      <c r="W441" s="221"/>
      <c r="X441" s="221"/>
    </row>
    <row r="442" spans="17:24" ht="12.75">
      <c r="Q442" s="221"/>
      <c r="R442" s="221"/>
      <c r="S442" s="221"/>
      <c r="T442" s="221"/>
      <c r="U442" s="221"/>
      <c r="V442" s="221"/>
      <c r="W442" s="221"/>
      <c r="X442" s="221"/>
    </row>
    <row r="443" spans="17:24" ht="12.75">
      <c r="Q443" s="221"/>
      <c r="R443" s="221"/>
      <c r="S443" s="221"/>
      <c r="T443" s="221"/>
      <c r="U443" s="221"/>
      <c r="V443" s="221"/>
      <c r="W443" s="221"/>
      <c r="X443" s="221"/>
    </row>
    <row r="444" spans="17:24" ht="12.75">
      <c r="Q444" s="221"/>
      <c r="R444" s="221"/>
      <c r="S444" s="221"/>
      <c r="T444" s="221"/>
      <c r="U444" s="221"/>
      <c r="V444" s="221"/>
      <c r="W444" s="221"/>
      <c r="X444" s="221"/>
    </row>
    <row r="445" spans="17:24" ht="12.75">
      <c r="Q445" s="221"/>
      <c r="R445" s="221"/>
      <c r="S445" s="221"/>
      <c r="T445" s="221"/>
      <c r="U445" s="221"/>
      <c r="V445" s="221"/>
      <c r="W445" s="221"/>
      <c r="X445" s="221"/>
    </row>
    <row r="446" spans="17:24" ht="12.75">
      <c r="Q446" s="221"/>
      <c r="R446" s="221"/>
      <c r="S446" s="221"/>
      <c r="T446" s="221"/>
      <c r="U446" s="221"/>
      <c r="V446" s="221"/>
      <c r="W446" s="221"/>
      <c r="X446" s="221"/>
    </row>
    <row r="447" spans="17:24" ht="12.75">
      <c r="Q447" s="221"/>
      <c r="R447" s="221"/>
      <c r="S447" s="221"/>
      <c r="T447" s="221"/>
      <c r="U447" s="221"/>
      <c r="V447" s="221"/>
      <c r="W447" s="221"/>
      <c r="X447" s="221"/>
    </row>
    <row r="448" spans="17:24" ht="12.75">
      <c r="Q448" s="221"/>
      <c r="R448" s="221"/>
      <c r="S448" s="221"/>
      <c r="T448" s="221"/>
      <c r="U448" s="221"/>
      <c r="V448" s="221"/>
      <c r="W448" s="221"/>
      <c r="X448" s="221"/>
    </row>
    <row r="449" spans="17:24" ht="12.75">
      <c r="Q449" s="221"/>
      <c r="R449" s="221"/>
      <c r="S449" s="221"/>
      <c r="T449" s="221"/>
      <c r="U449" s="221"/>
      <c r="V449" s="221"/>
      <c r="W449" s="221"/>
      <c r="X449" s="221"/>
    </row>
    <row r="450" spans="17:24" ht="12.75">
      <c r="Q450" s="221"/>
      <c r="R450" s="221"/>
      <c r="S450" s="221"/>
      <c r="T450" s="221"/>
      <c r="U450" s="221"/>
      <c r="V450" s="221"/>
      <c r="W450" s="221"/>
      <c r="X450" s="221"/>
    </row>
    <row r="451" spans="17:24" ht="12.75">
      <c r="Q451" s="221"/>
      <c r="R451" s="221"/>
      <c r="S451" s="221"/>
      <c r="T451" s="221"/>
      <c r="U451" s="221"/>
      <c r="V451" s="221"/>
      <c r="W451" s="221"/>
      <c r="X451" s="221"/>
    </row>
    <row r="452" spans="17:24" ht="12.75">
      <c r="Q452" s="221"/>
      <c r="R452" s="221"/>
      <c r="S452" s="221"/>
      <c r="T452" s="221"/>
      <c r="U452" s="221"/>
      <c r="V452" s="221"/>
      <c r="W452" s="221"/>
      <c r="X452" s="221"/>
    </row>
    <row r="453" spans="17:24" ht="12.75">
      <c r="Q453" s="221"/>
      <c r="R453" s="221"/>
      <c r="S453" s="221"/>
      <c r="T453" s="221"/>
      <c r="U453" s="221"/>
      <c r="V453" s="221"/>
      <c r="W453" s="221"/>
      <c r="X453" s="221"/>
    </row>
    <row r="454" spans="17:24" ht="12.75">
      <c r="Q454" s="221"/>
      <c r="R454" s="221"/>
      <c r="S454" s="221"/>
      <c r="T454" s="221"/>
      <c r="U454" s="221"/>
      <c r="V454" s="221"/>
      <c r="W454" s="221"/>
      <c r="X454" s="221"/>
    </row>
    <row r="455" spans="17:24" ht="12.75">
      <c r="Q455" s="221"/>
      <c r="R455" s="221"/>
      <c r="S455" s="221"/>
      <c r="T455" s="221"/>
      <c r="U455" s="221"/>
      <c r="V455" s="221"/>
      <c r="W455" s="221"/>
      <c r="X455" s="221"/>
    </row>
    <row r="456" spans="17:24" ht="12.75">
      <c r="Q456" s="221"/>
      <c r="R456" s="221"/>
      <c r="S456" s="221"/>
      <c r="T456" s="221"/>
      <c r="U456" s="221"/>
      <c r="V456" s="221"/>
      <c r="W456" s="221"/>
      <c r="X456" s="221"/>
    </row>
    <row r="457" spans="17:24" ht="12.75">
      <c r="Q457" s="221"/>
      <c r="R457" s="221"/>
      <c r="S457" s="221"/>
      <c r="T457" s="221"/>
      <c r="U457" s="221"/>
      <c r="V457" s="221"/>
      <c r="W457" s="221"/>
      <c r="X457" s="221"/>
    </row>
    <row r="458" spans="17:24" ht="12.75">
      <c r="Q458" s="221"/>
      <c r="R458" s="221"/>
      <c r="S458" s="221"/>
      <c r="T458" s="221"/>
      <c r="U458" s="221"/>
      <c r="V458" s="221"/>
      <c r="W458" s="221"/>
      <c r="X458" s="221"/>
    </row>
    <row r="459" spans="17:24" ht="12.75">
      <c r="Q459" s="221"/>
      <c r="R459" s="221"/>
      <c r="S459" s="221"/>
      <c r="T459" s="221"/>
      <c r="U459" s="221"/>
      <c r="V459" s="221"/>
      <c r="W459" s="221"/>
      <c r="X459" s="221"/>
    </row>
    <row r="460" spans="17:24" ht="12.75">
      <c r="Q460" s="221"/>
      <c r="R460" s="221"/>
      <c r="S460" s="221"/>
      <c r="T460" s="221"/>
      <c r="U460" s="221"/>
      <c r="V460" s="221"/>
      <c r="W460" s="221"/>
      <c r="X460" s="221"/>
    </row>
    <row r="461" spans="17:24" ht="12.75">
      <c r="Q461" s="221"/>
      <c r="R461" s="221"/>
      <c r="S461" s="221"/>
      <c r="T461" s="221"/>
      <c r="U461" s="221"/>
      <c r="V461" s="221"/>
      <c r="W461" s="221"/>
      <c r="X461" s="221"/>
    </row>
    <row r="462" spans="17:24" ht="12.75">
      <c r="Q462" s="221"/>
      <c r="R462" s="221"/>
      <c r="S462" s="221"/>
      <c r="T462" s="221"/>
      <c r="U462" s="221"/>
      <c r="V462" s="221"/>
      <c r="W462" s="221"/>
      <c r="X462" s="221"/>
    </row>
    <row r="463" spans="17:24" ht="12.75">
      <c r="Q463" s="221"/>
      <c r="R463" s="221"/>
      <c r="S463" s="221"/>
      <c r="T463" s="221"/>
      <c r="U463" s="221"/>
      <c r="V463" s="221"/>
      <c r="W463" s="221"/>
      <c r="X463" s="221"/>
    </row>
    <row r="464" spans="17:24" ht="12.75">
      <c r="Q464" s="221"/>
      <c r="R464" s="221"/>
      <c r="S464" s="221"/>
      <c r="T464" s="221"/>
      <c r="U464" s="221"/>
      <c r="V464" s="221"/>
      <c r="W464" s="221"/>
      <c r="X464" s="221"/>
    </row>
    <row r="465" spans="17:24" ht="12.75">
      <c r="Q465" s="221"/>
      <c r="R465" s="221"/>
      <c r="S465" s="221"/>
      <c r="T465" s="221"/>
      <c r="U465" s="221"/>
      <c r="V465" s="221"/>
      <c r="W465" s="221"/>
      <c r="X465" s="221"/>
    </row>
    <row r="466" spans="17:24" ht="12.75">
      <c r="Q466" s="221"/>
      <c r="R466" s="221"/>
      <c r="S466" s="221"/>
      <c r="T466" s="221"/>
      <c r="U466" s="221"/>
      <c r="V466" s="221"/>
      <c r="W466" s="221"/>
      <c r="X466" s="221"/>
    </row>
    <row r="467" spans="17:24" ht="7.5" customHeight="1">
      <c r="Q467" s="221"/>
      <c r="R467" s="221"/>
      <c r="S467" s="221"/>
      <c r="T467" s="221"/>
      <c r="U467" s="221"/>
      <c r="V467" s="221"/>
      <c r="W467" s="221"/>
      <c r="X467" s="221"/>
    </row>
    <row r="468" spans="17:24" ht="12.75" hidden="1">
      <c r="Q468" s="221"/>
      <c r="R468" s="221"/>
      <c r="S468" s="221"/>
      <c r="T468" s="221"/>
      <c r="U468" s="221"/>
      <c r="V468" s="221"/>
      <c r="W468" s="221"/>
      <c r="X468" s="221"/>
    </row>
    <row r="469" spans="17:24" ht="12.75" hidden="1">
      <c r="Q469" s="221"/>
      <c r="R469" s="221"/>
      <c r="S469" s="221"/>
      <c r="T469" s="221"/>
      <c r="U469" s="221"/>
      <c r="V469" s="221"/>
      <c r="W469" s="221"/>
      <c r="X469" s="221"/>
    </row>
    <row r="470" spans="17:24" ht="12.75" hidden="1">
      <c r="Q470" s="221"/>
      <c r="R470" s="221"/>
      <c r="S470" s="221"/>
      <c r="T470" s="221"/>
      <c r="U470" s="221"/>
      <c r="V470" s="221"/>
      <c r="W470" s="221"/>
      <c r="X470" s="221"/>
    </row>
    <row r="471" spans="17:24" ht="12.75" hidden="1">
      <c r="Q471" s="221"/>
      <c r="R471" s="221"/>
      <c r="S471" s="221"/>
      <c r="T471" s="221"/>
      <c r="U471" s="221"/>
      <c r="V471" s="221"/>
      <c r="W471" s="221"/>
      <c r="X471" s="221"/>
    </row>
    <row r="472" spans="17:24" ht="12.75" hidden="1">
      <c r="Q472" s="221"/>
      <c r="R472" s="221"/>
      <c r="S472" s="221"/>
      <c r="T472" s="221"/>
      <c r="U472" s="221"/>
      <c r="V472" s="221"/>
      <c r="W472" s="221"/>
      <c r="X472" s="221"/>
    </row>
    <row r="473" spans="17:24" ht="12.75" hidden="1">
      <c r="Q473" s="221"/>
      <c r="R473" s="221"/>
      <c r="S473" s="221"/>
      <c r="T473" s="221"/>
      <c r="U473" s="221"/>
      <c r="V473" s="221"/>
      <c r="W473" s="221"/>
      <c r="X473" s="221"/>
    </row>
    <row r="474" spans="17:24" ht="12.75" hidden="1">
      <c r="Q474" s="221"/>
      <c r="R474" s="221"/>
      <c r="S474" s="221"/>
      <c r="T474" s="221"/>
      <c r="U474" s="221"/>
      <c r="V474" s="221"/>
      <c r="W474" s="221"/>
      <c r="X474" s="221"/>
    </row>
    <row r="475" spans="17:24" ht="12.75" hidden="1">
      <c r="Q475" s="221"/>
      <c r="R475" s="221"/>
      <c r="S475" s="221"/>
      <c r="T475" s="221"/>
      <c r="U475" s="221"/>
      <c r="V475" s="221"/>
      <c r="W475" s="221"/>
      <c r="X475" s="221"/>
    </row>
    <row r="476" spans="17:24" ht="12.75" hidden="1">
      <c r="Q476" s="221"/>
      <c r="R476" s="221"/>
      <c r="S476" s="221"/>
      <c r="T476" s="221"/>
      <c r="U476" s="221"/>
      <c r="V476" s="221"/>
      <c r="W476" s="221"/>
      <c r="X476" s="221"/>
    </row>
    <row r="477" spans="17:24" ht="12.75" hidden="1">
      <c r="Q477" s="221"/>
      <c r="R477" s="221"/>
      <c r="S477" s="221"/>
      <c r="T477" s="221"/>
      <c r="U477" s="221"/>
      <c r="V477" s="221"/>
      <c r="W477" s="221"/>
      <c r="X477" s="221"/>
    </row>
    <row r="478" spans="17:24" ht="12.75" hidden="1">
      <c r="Q478" s="221"/>
      <c r="R478" s="221"/>
      <c r="S478" s="221"/>
      <c r="T478" s="221"/>
      <c r="U478" s="221"/>
      <c r="V478" s="221"/>
      <c r="W478" s="221"/>
      <c r="X478" s="221"/>
    </row>
    <row r="479" spans="17:24" ht="12.75" hidden="1">
      <c r="Q479" s="221"/>
      <c r="R479" s="221"/>
      <c r="S479" s="221"/>
      <c r="T479" s="221"/>
      <c r="U479" s="221"/>
      <c r="V479" s="221"/>
      <c r="W479" s="221"/>
      <c r="X479" s="221"/>
    </row>
    <row r="480" spans="17:24" ht="12.75" hidden="1">
      <c r="Q480" s="221"/>
      <c r="R480" s="221"/>
      <c r="S480" s="221"/>
      <c r="T480" s="221"/>
      <c r="U480" s="221"/>
      <c r="V480" s="221"/>
      <c r="W480" s="221"/>
      <c r="X480" s="221"/>
    </row>
    <row r="481" spans="17:24" ht="12.75" hidden="1">
      <c r="Q481" s="221"/>
      <c r="R481" s="221"/>
      <c r="S481" s="221"/>
      <c r="T481" s="221"/>
      <c r="U481" s="221"/>
      <c r="V481" s="221"/>
      <c r="W481" s="221"/>
      <c r="X481" s="221"/>
    </row>
    <row r="482" spans="17:24" ht="12.75" hidden="1">
      <c r="Q482" s="221"/>
      <c r="R482" s="221"/>
      <c r="S482" s="221"/>
      <c r="T482" s="221"/>
      <c r="U482" s="221"/>
      <c r="V482" s="221"/>
      <c r="W482" s="221"/>
      <c r="X482" s="221"/>
    </row>
    <row r="483" spans="17:24" ht="12.75" hidden="1">
      <c r="Q483" s="221"/>
      <c r="R483" s="221"/>
      <c r="S483" s="221"/>
      <c r="T483" s="221"/>
      <c r="U483" s="221"/>
      <c r="V483" s="221"/>
      <c r="W483" s="221"/>
      <c r="X483" s="221"/>
    </row>
    <row r="484" spans="17:24" ht="12.75" hidden="1">
      <c r="Q484" s="221"/>
      <c r="R484" s="221"/>
      <c r="S484" s="221"/>
      <c r="T484" s="221"/>
      <c r="U484" s="221"/>
      <c r="V484" s="221"/>
      <c r="W484" s="221"/>
      <c r="X484" s="221"/>
    </row>
    <row r="485" spans="17:24" ht="12.75" hidden="1">
      <c r="Q485" s="221"/>
      <c r="R485" s="221"/>
      <c r="S485" s="221"/>
      <c r="T485" s="221"/>
      <c r="U485" s="221"/>
      <c r="V485" s="221"/>
      <c r="W485" s="221"/>
      <c r="X485" s="221"/>
    </row>
    <row r="486" spans="17:24" ht="12.75" hidden="1">
      <c r="Q486" s="221"/>
      <c r="R486" s="221"/>
      <c r="S486" s="221"/>
      <c r="T486" s="221"/>
      <c r="U486" s="221"/>
      <c r="V486" s="221"/>
      <c r="W486" s="221"/>
      <c r="X486" s="221"/>
    </row>
    <row r="487" spans="17:24" ht="12.75" hidden="1">
      <c r="Q487" s="221"/>
      <c r="R487" s="221"/>
      <c r="S487" s="221"/>
      <c r="T487" s="221"/>
      <c r="U487" s="221"/>
      <c r="V487" s="221"/>
      <c r="W487" s="221"/>
      <c r="X487" s="221"/>
    </row>
    <row r="488" spans="17:24" ht="12.75" hidden="1">
      <c r="Q488" s="221"/>
      <c r="R488" s="221"/>
      <c r="S488" s="221"/>
      <c r="T488" s="221"/>
      <c r="U488" s="221"/>
      <c r="V488" s="221"/>
      <c r="W488" s="221"/>
      <c r="X488" s="221"/>
    </row>
    <row r="489" spans="17:24" ht="12.75" hidden="1">
      <c r="Q489" s="221"/>
      <c r="R489" s="221"/>
      <c r="S489" s="221"/>
      <c r="T489" s="221"/>
      <c r="U489" s="221"/>
      <c r="V489" s="221"/>
      <c r="W489" s="221"/>
      <c r="X489" s="221"/>
    </row>
    <row r="490" spans="17:24" ht="12.75" hidden="1">
      <c r="Q490" s="221"/>
      <c r="R490" s="221"/>
      <c r="S490" s="221"/>
      <c r="T490" s="221"/>
      <c r="U490" s="221"/>
      <c r="V490" s="221"/>
      <c r="W490" s="221"/>
      <c r="X490" s="221"/>
    </row>
    <row r="491" spans="17:24" ht="12.75" hidden="1">
      <c r="Q491" s="221"/>
      <c r="R491" s="221"/>
      <c r="S491" s="221"/>
      <c r="T491" s="221"/>
      <c r="U491" s="221"/>
      <c r="V491" s="221"/>
      <c r="W491" s="221"/>
      <c r="X491" s="221"/>
    </row>
    <row r="492" spans="17:24" ht="12.75" hidden="1">
      <c r="Q492" s="221"/>
      <c r="R492" s="221"/>
      <c r="S492" s="221"/>
      <c r="T492" s="221"/>
      <c r="U492" s="221"/>
      <c r="V492" s="221"/>
      <c r="W492" s="221"/>
      <c r="X492" s="221"/>
    </row>
    <row r="493" spans="17:24" ht="12.75" hidden="1">
      <c r="Q493" s="221"/>
      <c r="R493" s="221"/>
      <c r="S493" s="221"/>
      <c r="T493" s="221"/>
      <c r="U493" s="221"/>
      <c r="V493" s="221"/>
      <c r="W493" s="221"/>
      <c r="X493" s="221"/>
    </row>
    <row r="494" spans="17:24" ht="12.75" hidden="1">
      <c r="Q494" s="221"/>
      <c r="R494" s="221"/>
      <c r="S494" s="221"/>
      <c r="T494" s="221"/>
      <c r="U494" s="221"/>
      <c r="V494" s="221"/>
      <c r="W494" s="221"/>
      <c r="X494" s="221"/>
    </row>
    <row r="495" spans="17:24" ht="12.75" hidden="1">
      <c r="Q495" s="221"/>
      <c r="R495" s="221"/>
      <c r="S495" s="221"/>
      <c r="T495" s="221"/>
      <c r="U495" s="221"/>
      <c r="V495" s="221"/>
      <c r="W495" s="221"/>
      <c r="X495" s="221"/>
    </row>
    <row r="496" spans="17:24" ht="12.75" hidden="1">
      <c r="Q496" s="221"/>
      <c r="R496" s="221"/>
      <c r="S496" s="221"/>
      <c r="T496" s="221"/>
      <c r="U496" s="221"/>
      <c r="V496" s="221"/>
      <c r="W496" s="221"/>
      <c r="X496" s="221"/>
    </row>
    <row r="497" spans="17:24" ht="12.75" hidden="1">
      <c r="Q497" s="221"/>
      <c r="R497" s="221"/>
      <c r="S497" s="221"/>
      <c r="T497" s="221"/>
      <c r="U497" s="221"/>
      <c r="V497" s="221"/>
      <c r="W497" s="221"/>
      <c r="X497" s="221"/>
    </row>
    <row r="498" spans="17:24" ht="12.75" hidden="1">
      <c r="Q498" s="221"/>
      <c r="R498" s="221"/>
      <c r="S498" s="221"/>
      <c r="T498" s="221"/>
      <c r="U498" s="221"/>
      <c r="V498" s="221"/>
      <c r="W498" s="221"/>
      <c r="X498" s="221"/>
    </row>
    <row r="499" spans="17:24" ht="12.75" hidden="1">
      <c r="Q499" s="221"/>
      <c r="R499" s="221"/>
      <c r="S499" s="221"/>
      <c r="T499" s="221"/>
      <c r="U499" s="221"/>
      <c r="V499" s="221"/>
      <c r="W499" s="221"/>
      <c r="X499" s="221"/>
    </row>
    <row r="500" spans="17:24" ht="12.75" hidden="1">
      <c r="Q500" s="221"/>
      <c r="R500" s="221"/>
      <c r="S500" s="221"/>
      <c r="T500" s="221"/>
      <c r="U500" s="221"/>
      <c r="V500" s="221"/>
      <c r="W500" s="221"/>
      <c r="X500" s="221"/>
    </row>
    <row r="501" spans="17:24" ht="11.25" customHeight="1" hidden="1">
      <c r="Q501" s="221"/>
      <c r="R501" s="221"/>
      <c r="S501" s="221"/>
      <c r="T501" s="221"/>
      <c r="U501" s="221"/>
      <c r="V501" s="221"/>
      <c r="W501" s="221"/>
      <c r="X501" s="221"/>
    </row>
    <row r="502" spans="17:24" ht="12.75" hidden="1">
      <c r="Q502" s="221"/>
      <c r="R502" s="221"/>
      <c r="S502" s="221"/>
      <c r="T502" s="221"/>
      <c r="U502" s="221"/>
      <c r="V502" s="221"/>
      <c r="W502" s="221"/>
      <c r="X502" s="221"/>
    </row>
    <row r="503" spans="17:24" ht="12.75" hidden="1">
      <c r="Q503" s="221"/>
      <c r="R503" s="221"/>
      <c r="S503" s="221"/>
      <c r="T503" s="221"/>
      <c r="U503" s="221"/>
      <c r="V503" s="221"/>
      <c r="W503" s="221"/>
      <c r="X503" s="221"/>
    </row>
    <row r="504" spans="17:24" ht="12.75" hidden="1">
      <c r="Q504" s="221"/>
      <c r="R504" s="221"/>
      <c r="S504" s="221"/>
      <c r="T504" s="221"/>
      <c r="U504" s="221"/>
      <c r="V504" s="221"/>
      <c r="W504" s="221"/>
      <c r="X504" s="221"/>
    </row>
    <row r="505" spans="17:24" ht="12.75" hidden="1">
      <c r="Q505" s="221"/>
      <c r="R505" s="221"/>
      <c r="S505" s="221"/>
      <c r="T505" s="221"/>
      <c r="U505" s="221"/>
      <c r="V505" s="221"/>
      <c r="W505" s="221"/>
      <c r="X505" s="221"/>
    </row>
    <row r="506" spans="17:24" ht="12.75" hidden="1">
      <c r="Q506" s="221"/>
      <c r="R506" s="221"/>
      <c r="S506" s="221"/>
      <c r="T506" s="221"/>
      <c r="U506" s="221"/>
      <c r="V506" s="221"/>
      <c r="W506" s="221"/>
      <c r="X506" s="221"/>
    </row>
    <row r="507" spans="17:24" ht="12.75" hidden="1">
      <c r="Q507" s="221"/>
      <c r="R507" s="221"/>
      <c r="S507" s="221"/>
      <c r="T507" s="221"/>
      <c r="U507" s="221"/>
      <c r="V507" s="221"/>
      <c r="W507" s="221"/>
      <c r="X507" s="221"/>
    </row>
    <row r="508" spans="17:24" ht="12.75" hidden="1">
      <c r="Q508" s="221"/>
      <c r="R508" s="221"/>
      <c r="S508" s="221"/>
      <c r="T508" s="221"/>
      <c r="U508" s="221"/>
      <c r="V508" s="221"/>
      <c r="W508" s="221"/>
      <c r="X508" s="221"/>
    </row>
    <row r="509" spans="17:24" ht="12.75" hidden="1">
      <c r="Q509" s="221"/>
      <c r="R509" s="221"/>
      <c r="S509" s="221"/>
      <c r="T509" s="221"/>
      <c r="U509" s="221"/>
      <c r="V509" s="221"/>
      <c r="W509" s="221"/>
      <c r="X509" s="221"/>
    </row>
    <row r="510" spans="17:24" ht="12.75" hidden="1">
      <c r="Q510" s="221"/>
      <c r="R510" s="221"/>
      <c r="S510" s="221"/>
      <c r="T510" s="221"/>
      <c r="U510" s="221"/>
      <c r="V510" s="221"/>
      <c r="W510" s="221"/>
      <c r="X510" s="221"/>
    </row>
    <row r="511" spans="17:24" ht="12.75" hidden="1">
      <c r="Q511" s="221"/>
      <c r="R511" s="221"/>
      <c r="S511" s="221"/>
      <c r="T511" s="221"/>
      <c r="U511" s="221"/>
      <c r="V511" s="221"/>
      <c r="W511" s="221"/>
      <c r="X511" s="221"/>
    </row>
    <row r="512" spans="17:24" ht="12.75" hidden="1">
      <c r="Q512" s="221"/>
      <c r="R512" s="221"/>
      <c r="S512" s="221"/>
      <c r="T512" s="221"/>
      <c r="U512" s="221"/>
      <c r="V512" s="221"/>
      <c r="W512" s="221"/>
      <c r="X512" s="221"/>
    </row>
    <row r="513" spans="17:24" ht="12.75" hidden="1">
      <c r="Q513" s="221"/>
      <c r="R513" s="221"/>
      <c r="S513" s="221"/>
      <c r="T513" s="221"/>
      <c r="U513" s="221"/>
      <c r="V513" s="221"/>
      <c r="W513" s="221"/>
      <c r="X513" s="221"/>
    </row>
    <row r="514" spans="17:24" ht="12.75" hidden="1">
      <c r="Q514" s="221"/>
      <c r="R514" s="221"/>
      <c r="S514" s="221"/>
      <c r="T514" s="221"/>
      <c r="U514" s="221"/>
      <c r="V514" s="221"/>
      <c r="W514" s="221"/>
      <c r="X514" s="221"/>
    </row>
    <row r="515" spans="17:24" ht="12.75" hidden="1">
      <c r="Q515" s="221"/>
      <c r="R515" s="221"/>
      <c r="S515" s="221"/>
      <c r="T515" s="221"/>
      <c r="U515" s="221"/>
      <c r="V515" s="221"/>
      <c r="W515" s="221"/>
      <c r="X515" s="221"/>
    </row>
    <row r="516" spans="17:24" ht="12.75" hidden="1">
      <c r="Q516" s="221"/>
      <c r="R516" s="221"/>
      <c r="S516" s="221"/>
      <c r="T516" s="221"/>
      <c r="U516" s="221"/>
      <c r="V516" s="221"/>
      <c r="W516" s="221"/>
      <c r="X516" s="221"/>
    </row>
    <row r="517" spans="17:24" ht="12.75" hidden="1">
      <c r="Q517" s="221"/>
      <c r="R517" s="221"/>
      <c r="S517" s="221"/>
      <c r="T517" s="221"/>
      <c r="U517" s="221"/>
      <c r="V517" s="221"/>
      <c r="W517" s="221"/>
      <c r="X517" s="221"/>
    </row>
    <row r="518" spans="17:24" ht="12.75" hidden="1">
      <c r="Q518" s="221"/>
      <c r="R518" s="221"/>
      <c r="S518" s="221"/>
      <c r="T518" s="221"/>
      <c r="U518" s="221"/>
      <c r="V518" s="221"/>
      <c r="W518" s="221"/>
      <c r="X518" s="221"/>
    </row>
    <row r="519" spans="17:24" ht="12.75" hidden="1">
      <c r="Q519" s="221"/>
      <c r="R519" s="221"/>
      <c r="S519" s="221"/>
      <c r="T519" s="221"/>
      <c r="U519" s="221"/>
      <c r="V519" s="221"/>
      <c r="W519" s="221"/>
      <c r="X519" s="221"/>
    </row>
    <row r="520" spans="17:24" ht="12.75" hidden="1">
      <c r="Q520" s="221"/>
      <c r="R520" s="221"/>
      <c r="S520" s="221"/>
      <c r="T520" s="221"/>
      <c r="U520" s="221"/>
      <c r="V520" s="221"/>
      <c r="W520" s="221"/>
      <c r="X520" s="221"/>
    </row>
    <row r="521" spans="17:24" ht="12.75" hidden="1">
      <c r="Q521" s="221"/>
      <c r="R521" s="221"/>
      <c r="S521" s="221"/>
      <c r="T521" s="221"/>
      <c r="U521" s="221"/>
      <c r="V521" s="221"/>
      <c r="W521" s="221"/>
      <c r="X521" s="221"/>
    </row>
    <row r="522" spans="17:24" ht="12.75" hidden="1">
      <c r="Q522" s="221"/>
      <c r="R522" s="221"/>
      <c r="S522" s="221"/>
      <c r="T522" s="221"/>
      <c r="U522" s="221"/>
      <c r="V522" s="221"/>
      <c r="W522" s="221"/>
      <c r="X522" s="221"/>
    </row>
    <row r="523" spans="17:24" ht="12.75" hidden="1">
      <c r="Q523" s="221"/>
      <c r="R523" s="221"/>
      <c r="S523" s="221"/>
      <c r="T523" s="221"/>
      <c r="U523" s="221"/>
      <c r="V523" s="221"/>
      <c r="W523" s="221"/>
      <c r="X523" s="221"/>
    </row>
    <row r="524" spans="17:24" ht="12.75" hidden="1">
      <c r="Q524" s="221"/>
      <c r="R524" s="221"/>
      <c r="S524" s="221"/>
      <c r="T524" s="221"/>
      <c r="U524" s="221"/>
      <c r="V524" s="221"/>
      <c r="W524" s="221"/>
      <c r="X524" s="221"/>
    </row>
    <row r="525" spans="17:24" ht="12.75" hidden="1">
      <c r="Q525" s="221"/>
      <c r="R525" s="221"/>
      <c r="S525" s="221"/>
      <c r="T525" s="221"/>
      <c r="U525" s="221"/>
      <c r="V525" s="221"/>
      <c r="W525" s="221"/>
      <c r="X525" s="221"/>
    </row>
    <row r="526" spans="17:24" ht="12.75" hidden="1">
      <c r="Q526" s="221"/>
      <c r="R526" s="221"/>
      <c r="S526" s="221"/>
      <c r="T526" s="221"/>
      <c r="U526" s="221"/>
      <c r="V526" s="221"/>
      <c r="W526" s="221"/>
      <c r="X526" s="221"/>
    </row>
    <row r="527" spans="17:24" ht="12.75" hidden="1">
      <c r="Q527" s="221"/>
      <c r="R527" s="221"/>
      <c r="S527" s="221"/>
      <c r="T527" s="221"/>
      <c r="U527" s="221"/>
      <c r="V527" s="221"/>
      <c r="W527" s="221"/>
      <c r="X527" s="221"/>
    </row>
    <row r="528" spans="17:24" ht="12.75" hidden="1">
      <c r="Q528" s="221"/>
      <c r="R528" s="221"/>
      <c r="S528" s="221"/>
      <c r="T528" s="221"/>
      <c r="U528" s="221"/>
      <c r="V528" s="221"/>
      <c r="W528" s="221"/>
      <c r="X528" s="221"/>
    </row>
    <row r="529" spans="17:24" ht="12.75" hidden="1">
      <c r="Q529" s="221"/>
      <c r="R529" s="221"/>
      <c r="S529" s="221"/>
      <c r="T529" s="221"/>
      <c r="U529" s="221"/>
      <c r="V529" s="221"/>
      <c r="W529" s="221"/>
      <c r="X529" s="221"/>
    </row>
    <row r="530" spans="17:24" ht="12.75" hidden="1">
      <c r="Q530" s="221"/>
      <c r="R530" s="221"/>
      <c r="S530" s="221"/>
      <c r="T530" s="221"/>
      <c r="U530" s="221"/>
      <c r="V530" s="221"/>
      <c r="W530" s="221"/>
      <c r="X530" s="221"/>
    </row>
    <row r="531" spans="17:24" ht="12.75" hidden="1">
      <c r="Q531" s="221"/>
      <c r="R531" s="221"/>
      <c r="S531" s="221"/>
      <c r="T531" s="221"/>
      <c r="U531" s="221"/>
      <c r="V531" s="221"/>
      <c r="W531" s="221"/>
      <c r="X531" s="221"/>
    </row>
    <row r="532" spans="17:24" ht="12.75" hidden="1">
      <c r="Q532" s="221"/>
      <c r="R532" s="221"/>
      <c r="S532" s="221"/>
      <c r="T532" s="221"/>
      <c r="U532" s="221"/>
      <c r="V532" s="221"/>
      <c r="W532" s="221"/>
      <c r="X532" s="221"/>
    </row>
    <row r="533" spans="17:24" ht="12.75" hidden="1">
      <c r="Q533" s="221"/>
      <c r="R533" s="221"/>
      <c r="S533" s="221"/>
      <c r="T533" s="221"/>
      <c r="U533" s="221"/>
      <c r="V533" s="221"/>
      <c r="W533" s="221"/>
      <c r="X533" s="221"/>
    </row>
    <row r="534" spans="17:24" ht="12.75" hidden="1">
      <c r="Q534" s="221"/>
      <c r="R534" s="221"/>
      <c r="S534" s="221"/>
      <c r="T534" s="221"/>
      <c r="U534" s="221"/>
      <c r="V534" s="221"/>
      <c r="W534" s="221"/>
      <c r="X534" s="221"/>
    </row>
  </sheetData>
  <sheetProtection/>
  <mergeCells count="23">
    <mergeCell ref="B351:C351"/>
    <mergeCell ref="M13:M16"/>
    <mergeCell ref="N13:N16"/>
    <mergeCell ref="O13:O16"/>
    <mergeCell ref="L13:L16"/>
    <mergeCell ref="E12:E16"/>
    <mergeCell ref="F12:K12"/>
    <mergeCell ref="L12:P12"/>
    <mergeCell ref="F13:F16"/>
    <mergeCell ref="G13:G16"/>
    <mergeCell ref="H13:H16"/>
    <mergeCell ref="P13:P16"/>
    <mergeCell ref="I13:I16"/>
    <mergeCell ref="J13:J16"/>
    <mergeCell ref="K13:K16"/>
    <mergeCell ref="A3:P3"/>
    <mergeCell ref="A4:P4"/>
    <mergeCell ref="K6:N6"/>
    <mergeCell ref="O6:P6"/>
    <mergeCell ref="A12:A16"/>
    <mergeCell ref="B12:B16"/>
    <mergeCell ref="C12:C16"/>
    <mergeCell ref="D12:D16"/>
  </mergeCells>
  <printOptions/>
  <pageMargins left="0.18" right="0.17" top="1" bottom="0.49" header="0.78" footer="0.27"/>
  <pageSetup horizontalDpi="600" verticalDpi="600" orientation="landscape" paperSize="9" scale="90"/>
  <headerFooter alignWithMargins="0">
    <oddHeader>&amp;C&amp;8lapa &amp;P</oddHeader>
    <oddFooter>&amp;R&amp;8Lokālā tāme Nr.2-4</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2012-05-08T09:56:55Z</cp:lastPrinted>
  <dcterms:created xsi:type="dcterms:W3CDTF">1996-10-14T23:33:28Z</dcterms:created>
  <dcterms:modified xsi:type="dcterms:W3CDTF">2012-05-29T11:45:42Z</dcterms:modified>
  <cp:category/>
  <cp:version/>
  <cp:contentType/>
  <cp:contentStatus/>
</cp:coreProperties>
</file>